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55" yWindow="405" windowWidth="10800" windowHeight="9375" tabRatio="675"/>
  </bookViews>
  <sheets>
    <sheet name="seg_03_ax16" sheetId="4" r:id="rId1"/>
    <sheet name="2017" sheetId="16" r:id="rId2"/>
    <sheet name="2016" sheetId="1" r:id="rId3"/>
    <sheet name="2015" sheetId="5" r:id="rId4"/>
    <sheet name="2014" sheetId="6" r:id="rId5"/>
    <sheet name="2013" sheetId="7" r:id="rId6"/>
    <sheet name="2012" sheetId="8" r:id="rId7"/>
    <sheet name="2011" sheetId="9" r:id="rId8"/>
    <sheet name="2010" sheetId="10" r:id="rId9"/>
    <sheet name="2009" sheetId="11" r:id="rId10"/>
    <sheet name="2008" sheetId="12" r:id="rId11"/>
    <sheet name="2007" sheetId="13" r:id="rId12"/>
    <sheet name="2006" sheetId="14" r:id="rId13"/>
    <sheet name="2005" sheetId="15" r:id="rId14"/>
    <sheet name="Ficha técnica" sheetId="2" r:id="rId15"/>
  </sheets>
  <calcPr calcId="144525"/>
</workbook>
</file>

<file path=xl/calcChain.xml><?xml version="1.0" encoding="utf-8"?>
<calcChain xmlns="http://schemas.openxmlformats.org/spreadsheetml/2006/main">
  <c r="C18" i="12" l="1"/>
  <c r="D18" i="12"/>
  <c r="E18" i="12"/>
  <c r="F18" i="12"/>
  <c r="G18" i="12"/>
  <c r="H18" i="12"/>
  <c r="I18" i="12"/>
  <c r="J18" i="12"/>
  <c r="K18" i="12"/>
  <c r="L18" i="12"/>
  <c r="M18" i="12"/>
  <c r="N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C17" i="11"/>
  <c r="D17" i="11"/>
  <c r="F17" i="11"/>
  <c r="C18" i="11"/>
  <c r="D18" i="11"/>
  <c r="D17" i="9"/>
  <c r="F17" i="9"/>
  <c r="D18" i="9"/>
  <c r="F18" i="9"/>
  <c r="D23" i="9"/>
  <c r="F23" i="9"/>
</calcChain>
</file>

<file path=xl/sharedStrings.xml><?xml version="1.0" encoding="utf-8"?>
<sst xmlns="http://schemas.openxmlformats.org/spreadsheetml/2006/main" count="635" uniqueCount="132">
  <si>
    <t>Establecimiento, zona o programa</t>
  </si>
  <si>
    <t>Total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</si>
  <si>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</si>
  <si>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</si>
  <si>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</si>
  <si>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</si>
  <si>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</si>
  <si>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</si>
  <si>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</si>
  <si>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</si>
  <si>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</si>
  <si>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</t>
  </si>
  <si>
    <t>Nov</t>
  </si>
  <si>
    <t>Dic</t>
  </si>
  <si>
    <t>Hospital Alvarez</t>
  </si>
  <si>
    <t>Hospital Argerich</t>
  </si>
  <si>
    <t>Hospital Durand</t>
  </si>
  <si>
    <t>Hospital Fernández</t>
  </si>
  <si>
    <t>Hospital Penna</t>
  </si>
  <si>
    <t>Hospital Piñero</t>
  </si>
  <si>
    <t>Hospital Pirovano</t>
  </si>
  <si>
    <t>Hospital Ramos Mejía</t>
  </si>
  <si>
    <t>Hospital Rivadavia</t>
  </si>
  <si>
    <t>Hospital Santojanni</t>
  </si>
  <si>
    <t>Hospital Tornú</t>
  </si>
  <si>
    <t>Hospital Vélez Sársfield</t>
  </si>
  <si>
    <t>Hospital Zubizarreta</t>
  </si>
  <si>
    <r>
      <t>Zonas 1, 2, 3 y 4</t>
    </r>
    <r>
      <rPr>
        <vertAlign val="superscript"/>
        <sz val="9"/>
        <rFont val="Arial"/>
        <family val="2"/>
      </rPr>
      <t>a</t>
    </r>
  </si>
  <si>
    <r>
      <t>Zonas 5, 6, 7 y 8</t>
    </r>
    <r>
      <rPr>
        <vertAlign val="superscript"/>
        <sz val="9"/>
        <rFont val="Arial"/>
        <family val="2"/>
      </rPr>
      <t>b</t>
    </r>
  </si>
  <si>
    <r>
      <t>Centro 3</t>
    </r>
    <r>
      <rPr>
        <vertAlign val="superscript"/>
        <sz val="9"/>
        <rFont val="Arial"/>
        <family val="2"/>
      </rPr>
      <t>c</t>
    </r>
  </si>
  <si>
    <t>Unidad Psiquiátrica Móvil (UPM)</t>
  </si>
  <si>
    <r>
      <t>Otros</t>
    </r>
    <r>
      <rPr>
        <vertAlign val="superscript"/>
        <sz val="8"/>
        <rFont val="Arial"/>
        <family val="2"/>
      </rPr>
      <t>1</t>
    </r>
  </si>
  <si>
    <r>
      <t xml:space="preserve">a </t>
    </r>
    <r>
      <rPr>
        <sz val="8"/>
        <rFont val="Arial"/>
        <family val="2"/>
      </rPr>
      <t>Se encuentran en el microcentro de la Ciudad.</t>
    </r>
  </si>
  <si>
    <r>
      <t xml:space="preserve">b </t>
    </r>
    <r>
      <rPr>
        <sz val="8"/>
        <rFont val="Arial"/>
        <family val="2"/>
      </rPr>
      <t>Se encuentran en la periferia de la Ciudad.</t>
    </r>
  </si>
  <si>
    <r>
      <t>c</t>
    </r>
    <r>
      <rPr>
        <sz val="8"/>
        <rFont val="Arial"/>
        <family val="2"/>
      </rPr>
      <t xml:space="preserve"> Ex Centro de Salud y Acción Comunitaria.</t>
    </r>
  </si>
  <si>
    <r>
      <rPr>
        <b/>
        <sz val="8"/>
        <color indexed="8"/>
        <rFont val="Calibri"/>
        <family val="2"/>
      </rPr>
      <t xml:space="preserve">Fuente: </t>
    </r>
    <r>
      <rPr>
        <sz val="8"/>
        <color indexed="8"/>
        <rFont val="Calibri"/>
        <family val="2"/>
      </rPr>
      <t>Ministerio de Salud (GCBA). Subsecretaría de Servicios de Salud. Dirección General de Sistema de Atención Médica de Emergencia (SAME).</t>
    </r>
  </si>
  <si>
    <r>
      <t>1</t>
    </r>
    <r>
      <rPr>
        <sz val="8"/>
        <rFont val="Arial"/>
        <family val="2"/>
      </rPr>
      <t xml:space="preserve">Comprende Equipo de Comunicación Unificada de Emergencias Sanitarias (ECUES), Dispositivo de Eventos Especiales (DEES), patrulla sanitaria, helicóptero y zonas 9, 10, 11, 12, 13, 14 y 15. </t>
    </r>
  </si>
  <si>
    <t>Auxilios médicos prestados por establecimiento, zona o programa. Ciudad de Buenos Aires. Enero/diciembre 2016</t>
  </si>
  <si>
    <t xml:space="preserve">FICHA TECNICA </t>
  </si>
  <si>
    <t>Archivo</t>
  </si>
  <si>
    <t xml:space="preserve">Área Temática </t>
  </si>
  <si>
    <t>Seguridad Pública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</si>
  <si>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</si>
  <si>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</si>
  <si>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</si>
  <si>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</si>
  <si>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</si>
  <si>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</si>
  <si>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</si>
  <si>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</si>
  <si>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</si>
  <si>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Periodicidad de recepción (información secundaria)</t>
  </si>
  <si>
    <t>Periodicidad de recolección (información primaria)</t>
  </si>
  <si>
    <t>Mensual</t>
  </si>
  <si>
    <t xml:space="preserve">Periodicidad de difusión </t>
  </si>
  <si>
    <t>Fuente</t>
  </si>
  <si>
    <t>Ministerio de Salud (GCBA). Subsecretaría de Servicios de Salud. Dirección General de Sistema de Atención Médica de Emergencia (SAME).</t>
  </si>
  <si>
    <t>Auxilios médicos - SAME</t>
  </si>
  <si>
    <t>Emergencias</t>
  </si>
  <si>
    <t>Cantidad de auxilios médicos prestados</t>
  </si>
  <si>
    <t>refiere a las intervenciones realizadas por el Servicio de Asistencia Médica de Emergencia (SAME) en vía pública.</t>
  </si>
  <si>
    <t>Auxilio médico en vía pública</t>
  </si>
  <si>
    <t>Sumatoria de auxilios médicos realizados en la vía pública por mes y por hospital, zona y programa</t>
  </si>
  <si>
    <t xml:space="preserve">Refiere a la unidad desde donde se envía el móvil para realizar el auxilio </t>
  </si>
  <si>
    <t>seg_03_ax16</t>
  </si>
  <si>
    <t>Auxilios médicos prestados por establecimiento, zona o programa. Ciudad de Buenos Aires. Enero/diciembre 2015</t>
  </si>
  <si>
    <r>
      <t>1</t>
    </r>
    <r>
      <rPr>
        <sz val="8"/>
        <rFont val="Arial"/>
        <family val="2"/>
      </rPr>
      <t xml:space="preserve">Comprende Equipo de Comunicación Unificada de Emergencias Sanitarias (ECUES), Dispositivo de Eventos Especiales (DEES), patrulla sanitaria,  y zonas 9, 10, 11, 12, 13, 14 y 15. En los meses de octubre, noviembre y diciembre se agrega las atenciones brindadas por el helicóptero y la ambulancia diseñada para la asistencia en eventos de gravedad. </t>
    </r>
  </si>
  <si>
    <t>-</t>
  </si>
  <si>
    <t>Unidad Coronaria Móvil (UCM)</t>
  </si>
  <si>
    <t>Auxilios médicos prestados por establecimiento, zona o programa. Ciudad de Buenos Aires. Enero/diciembre 2014</t>
  </si>
  <si>
    <r>
      <t>Fuente:</t>
    </r>
    <r>
      <rPr>
        <sz val="8"/>
        <rFont val="Arial"/>
        <family val="2"/>
      </rPr>
      <t xml:space="preserve"> Ministerio de Salud (GCBA). Subsecretaría de Atención Integrada de Salud. Dirección General de Sistema de Atención Médica de Emergencia (SAME).</t>
    </r>
  </si>
  <si>
    <r>
      <t>1</t>
    </r>
    <r>
      <rPr>
        <sz val="8"/>
        <rFont val="Arial"/>
        <family val="2"/>
      </rPr>
      <t xml:space="preserve">Comprende Equipo de Comunicación Unificada de Emergencias Sanitarias (ECUES), Dispositivo de Eventos Especiales (DEES), patrulla sanitaria y zonas 9, 10, 11, 12, 13, 14 y 15. </t>
    </r>
  </si>
  <si>
    <t>Programa de Atención Domiciliaria de Urgencias (PADU)</t>
  </si>
  <si>
    <t>Auxilios médicos prestados por establecimiento, zona o programa. Ciudad de Buenos Aires. Enero/diciembre 2013</t>
  </si>
  <si>
    <t>Auxilios médicos prestados por establecimiento, zona o programa. Ciudad de Buenos Aires. Enero/diciembre 2012</t>
  </si>
  <si>
    <t>Hospital Álvarez</t>
  </si>
  <si>
    <t>Dic.</t>
  </si>
  <si>
    <t>Nov.</t>
  </si>
  <si>
    <t>Oct.</t>
  </si>
  <si>
    <t>Auxilios médicos prestados por el SAME por establecimiento, zona o programa. Ciudad de Buenos Aires. Enero/diciembre 2011</t>
  </si>
  <si>
    <t>Auxilios médicos prestados por establecimiento, zona o programa. Ciudad de Buenos Aires. Enero/diciembre 2010</t>
  </si>
  <si>
    <r>
      <t>Fuente:</t>
    </r>
    <r>
      <rPr>
        <sz val="8"/>
        <rFont val="Arial"/>
        <family val="2"/>
      </rPr>
      <t xml:space="preserve"> Ministerio de Salud (GCBA). Subsecretaría de Atención Integrada de Salud.  Dirección General de Sistema de Atención Médica de Emergencia (SAME). </t>
    </r>
  </si>
  <si>
    <r>
      <t xml:space="preserve">1 </t>
    </r>
    <r>
      <rPr>
        <sz val="8"/>
        <rFont val="Arial"/>
        <family val="2"/>
      </rPr>
      <t xml:space="preserve">Comprende Equipo de Comunicación Unificado de Emergencias Sanitarias (ECUES), Dispositivo de Eventos Especiales (DEES), Patrulla sanitaria y Zonas 9, 10, 11, 12, 13 y 14. </t>
    </r>
  </si>
  <si>
    <r>
      <t>b</t>
    </r>
    <r>
      <rPr>
        <sz val="8"/>
        <rFont val="Arial"/>
        <family val="2"/>
      </rPr>
      <t xml:space="preserve"> Se encuentran en la periferia de la Ciudad.</t>
    </r>
  </si>
  <si>
    <t>Jul</t>
  </si>
  <si>
    <t>Auxilios médicos prestados por el SAME por establecimiento, zona o programa. Ciudad de Buenos Aires. Enero/diciembre 2009</t>
  </si>
  <si>
    <r>
      <t>Fuente:</t>
    </r>
    <r>
      <rPr>
        <sz val="8"/>
        <rFont val="Arial"/>
        <family val="2"/>
      </rPr>
      <t xml:space="preserve"> Ministerio de Salud, Subsecretaría de Atención Integrada de Salud, Dirección General de Sistema de Atención Médica de Emergencia (SAME) </t>
    </r>
  </si>
  <si>
    <t xml:space="preserve">          UPM: Unidad Psiquiátrica Móvil.</t>
  </si>
  <si>
    <r>
      <t xml:space="preserve">Nota: </t>
    </r>
    <r>
      <rPr>
        <sz val="8"/>
        <rFont val="Arial"/>
        <family val="2"/>
      </rPr>
      <t>UCM: Unidad Coronaria Móvil.</t>
    </r>
  </si>
  <si>
    <r>
      <t>b</t>
    </r>
    <r>
      <rPr>
        <sz val="8"/>
        <rFont val="Arial"/>
        <family val="2"/>
      </rPr>
      <t xml:space="preserve"> Las zonas 5, 6, 7 y 8 se agrupan ya que se encuentran en la periferia de la Ciudad.</t>
    </r>
  </si>
  <si>
    <r>
      <t>a</t>
    </r>
    <r>
      <rPr>
        <sz val="8"/>
        <rFont val="Arial"/>
        <family val="2"/>
      </rPr>
      <t xml:space="preserve"> Las zonas 1, 2, 3 y 4 se agrupan por tener su radio en el microcentro de la Ciudad.</t>
    </r>
  </si>
  <si>
    <t>,Dirección General de Estadística y Censos (Ministerio de Hacienda GCBA)</t>
  </si>
  <si>
    <t>Otros</t>
  </si>
  <si>
    <t xml:space="preserve">U.P.M. </t>
  </si>
  <si>
    <r>
      <t xml:space="preserve">Centro 3 </t>
    </r>
    <r>
      <rPr>
        <vertAlign val="superscript"/>
        <sz val="9"/>
        <rFont val="Arial"/>
        <family val="2"/>
      </rPr>
      <t>c</t>
    </r>
  </si>
  <si>
    <r>
      <t>U.C.M.</t>
    </r>
    <r>
      <rPr>
        <b/>
        <vertAlign val="superscript"/>
        <sz val="9"/>
        <rFont val="Arial"/>
        <family val="2"/>
      </rPr>
      <t xml:space="preserve"> </t>
    </r>
  </si>
  <si>
    <r>
      <t xml:space="preserve">Zona 5-6-7-8 </t>
    </r>
    <r>
      <rPr>
        <vertAlign val="superscript"/>
        <sz val="9"/>
        <rFont val="Arial"/>
        <family val="2"/>
      </rPr>
      <t>b</t>
    </r>
  </si>
  <si>
    <r>
      <t xml:space="preserve">Zona 1-2-3-4 </t>
    </r>
    <r>
      <rPr>
        <vertAlign val="superscript"/>
        <sz val="9"/>
        <rFont val="Arial"/>
        <family val="2"/>
      </rPr>
      <t>a</t>
    </r>
  </si>
  <si>
    <t>Zubizarreta</t>
  </si>
  <si>
    <t>Vélez Sársfield</t>
  </si>
  <si>
    <t>Tornú</t>
  </si>
  <si>
    <t>Santojanni</t>
  </si>
  <si>
    <t>Rivadavia</t>
  </si>
  <si>
    <t>Ramos Mejía</t>
  </si>
  <si>
    <t>Pirovano</t>
  </si>
  <si>
    <t>Piñero</t>
  </si>
  <si>
    <t>Penna</t>
  </si>
  <si>
    <t>Fernández</t>
  </si>
  <si>
    <t>Durand</t>
  </si>
  <si>
    <t>Argerich</t>
  </si>
  <si>
    <t>Alvarez</t>
  </si>
  <si>
    <t xml:space="preserve">Jun. </t>
  </si>
  <si>
    <t xml:space="preserve">Mar. </t>
  </si>
  <si>
    <t>Establecimiento</t>
  </si>
  <si>
    <r>
      <t>Fuente:</t>
    </r>
    <r>
      <rPr>
        <sz val="8"/>
        <rFont val="Arial"/>
        <family val="2"/>
      </rPr>
      <t xml:space="preserve"> Ministerio de Salud, Subsecretaría de Servicios de Salud, Dirección General de Sistema de Atención Médica de Emergencia (SAME) </t>
    </r>
  </si>
  <si>
    <t xml:space="preserve">          UCM: Unidad Coronaria Móvil.</t>
  </si>
  <si>
    <r>
      <t xml:space="preserve">Nota:  </t>
    </r>
    <r>
      <rPr>
        <sz val="8"/>
        <rFont val="Arial"/>
        <family val="2"/>
      </rPr>
      <t>las zonas 6, 7, y 8 se incorporan a partir del año 1994.</t>
    </r>
  </si>
  <si>
    <r>
      <t>b</t>
    </r>
    <r>
      <rPr>
        <sz val="8"/>
        <rFont val="Arial"/>
        <family val="2"/>
      </rPr>
      <t xml:space="preserve"> Las zonas 5, 6, 7 y 8 se agrupan ya que se encuentran en la periferia de la ciudad.</t>
    </r>
  </si>
  <si>
    <r>
      <t>a</t>
    </r>
    <r>
      <rPr>
        <sz val="8"/>
        <rFont val="Arial"/>
        <family val="2"/>
      </rPr>
      <t xml:space="preserve"> Las zonas 1, 2, 3 y 4 se agrupan por tener su radio en el microcentro de la ciudad.</t>
    </r>
  </si>
  <si>
    <r>
      <t>Fuente:</t>
    </r>
    <r>
      <rPr>
        <sz val="8"/>
        <rFont val="Arial"/>
        <family val="2"/>
      </rPr>
      <t xml:space="preserve"> Dirección General de Estadística y Censos (GCBA) sobre la base de datos de la Dirección Sistema de Atención Médica de Emergencia (S.A.M.E.). Secretaría de Salud. </t>
    </r>
  </si>
  <si>
    <t>UPM: Unidad Psiquiátrica Móvil.</t>
  </si>
  <si>
    <t>UCM: Unidad Coronaria Móvil.</t>
  </si>
  <si>
    <t>Auxilios médicos prestados por establecimiento, zona o programa. Ciudad de Buenos Aires. Enero/diciembre 2006</t>
  </si>
  <si>
    <t>Auxilios médicos prestados por establecimiento, zona o programa. Ciudad de Buenos Aires. Enero/diciembre 2005</t>
  </si>
  <si>
    <t>Auxilios médicos prestados por establecimiento, zona o programa. Ciudad de Buenos Aires. Enero/diciembre 2007</t>
  </si>
  <si>
    <t>Auxilios médicos prestados por el SAME por establecimiento, zona o programa. Ciudad de Buenos Aires. Enero/diciembre 2008</t>
  </si>
  <si>
    <t xml:space="preserve">Mostrar la cantidad de auxilios atendidos en la vía pública por los móviles  del Servicio  de Asistencia Médica de Emergencia (SAME), discriminado por Hospital, Zona o Programa  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</si>
  <si>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Comprende Equipo de Comunicación Unificada de Emergencias Sanitarias (ECUES), Dispositivo de Eventos Especiales (DEES), patrulla sanitaria, helicóptero y zonas 9, 10, 11, 12, 13, 14 y 15. </t>
    </r>
  </si>
  <si>
    <t>Auxilios médicos prestados por establecimiento, zona o programa. Ciudad de Buenos Aires. Enero/diciembre 2017</t>
  </si>
  <si>
    <t>Auxilios médicos prestados por establecimiento, zona o programa. Ciudad de Buenos Aires. Enero 2005/diciembre 2017</t>
  </si>
  <si>
    <t>Auxilio médico prestado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</si>
  <si>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interrupción de la serie se debe a la suspensión de los registros de auxilios por parte del proveedor de los datos, por modificaciones de funciones en el área.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</si>
</sst>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Courier"/>
      <family val="3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vertAlign val="superscript"/>
      <sz val="9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4" fillId="0" borderId="0"/>
  </cellStyleXfs>
  <cellXfs count="187">
    <xf numFmtId="0" fontId="0" fillId="0" borderId="0" xfId="0"/>
    <xf numFmtId="3" fontId="3" fillId="0" borderId="0" xfId="8" applyNumberFormat="1" applyFont="1" applyAlignment="1" applyProtection="1">
      <alignment horizontal="right"/>
    </xf>
    <xf numFmtId="3" fontId="2" fillId="0" borderId="0" xfId="8" applyNumberFormat="1" applyFont="1" applyAlignment="1" applyProtection="1">
      <alignment horizontal="right"/>
    </xf>
    <xf numFmtId="3" fontId="2" fillId="0" borderId="1" xfId="8" applyNumberFormat="1" applyFont="1" applyBorder="1" applyAlignment="1" applyProtection="1">
      <alignment horizontal="right"/>
    </xf>
    <xf numFmtId="0" fontId="3" fillId="0" borderId="0" xfId="2" applyFont="1" applyFill="1" applyBorder="1" applyAlignment="1">
      <alignment horizontal="left"/>
    </xf>
    <xf numFmtId="3" fontId="3" fillId="0" borderId="0" xfId="2" applyNumberFormat="1" applyFont="1"/>
    <xf numFmtId="0" fontId="2" fillId="0" borderId="0" xfId="2" applyFont="1"/>
    <xf numFmtId="3" fontId="2" fillId="0" borderId="0" xfId="2" applyNumberFormat="1" applyFont="1"/>
    <xf numFmtId="0" fontId="2" fillId="0" borderId="0" xfId="2" applyFont="1" applyBorder="1"/>
    <xf numFmtId="0" fontId="2" fillId="0" borderId="1" xfId="2" applyFont="1" applyBorder="1"/>
    <xf numFmtId="3" fontId="2" fillId="0" borderId="1" xfId="2" applyNumberFormat="1" applyFont="1" applyBorder="1"/>
    <xf numFmtId="0" fontId="15" fillId="0" borderId="0" xfId="2"/>
    <xf numFmtId="0" fontId="8" fillId="0" borderId="0" xfId="2" applyFont="1" applyAlignment="1"/>
    <xf numFmtId="3" fontId="3" fillId="0" borderId="0" xfId="3" applyNumberFormat="1" applyFont="1" applyFill="1" applyBorder="1" applyAlignment="1">
      <alignment horizontal="right"/>
    </xf>
    <xf numFmtId="3" fontId="3" fillId="0" borderId="1" xfId="3" applyNumberFormat="1" applyFont="1" applyFill="1" applyBorder="1" applyAlignment="1">
      <alignment horizontal="right"/>
    </xf>
    <xf numFmtId="0" fontId="1" fillId="0" borderId="2" xfId="6" applyFont="1" applyFill="1" applyBorder="1" applyAlignment="1">
      <alignment vertical="top" wrapText="1"/>
    </xf>
    <xf numFmtId="0" fontId="1" fillId="0" borderId="3" xfId="6" applyFont="1" applyBorder="1" applyAlignment="1">
      <alignment vertical="top" wrapText="1"/>
    </xf>
    <xf numFmtId="0" fontId="1" fillId="0" borderId="2" xfId="6" applyFont="1" applyBorder="1" applyAlignment="1">
      <alignment vertical="top" wrapText="1"/>
    </xf>
    <xf numFmtId="0" fontId="1" fillId="0" borderId="4" xfId="6" applyFont="1" applyBorder="1" applyAlignment="1">
      <alignment wrapText="1"/>
    </xf>
    <xf numFmtId="0" fontId="1" fillId="0" borderId="2" xfId="6" applyFont="1" applyBorder="1" applyAlignment="1">
      <alignment wrapText="1"/>
    </xf>
    <xf numFmtId="0" fontId="1" fillId="0" borderId="0" xfId="6" applyFill="1"/>
    <xf numFmtId="0" fontId="1" fillId="0" borderId="4" xfId="6" applyFont="1" applyFill="1" applyBorder="1" applyAlignment="1">
      <alignment wrapText="1"/>
    </xf>
    <xf numFmtId="0" fontId="10" fillId="0" borderId="5" xfId="6" applyFont="1" applyFill="1" applyBorder="1" applyAlignment="1">
      <alignment wrapText="1"/>
    </xf>
    <xf numFmtId="0" fontId="16" fillId="0" borderId="0" xfId="1" applyAlignment="1" applyProtection="1"/>
    <xf numFmtId="0" fontId="17" fillId="0" borderId="0" xfId="2" applyFont="1" applyAlignment="1"/>
    <xf numFmtId="3" fontId="3" fillId="0" borderId="1" xfId="2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0" fontId="17" fillId="0" borderId="0" xfId="2" applyFont="1"/>
    <xf numFmtId="0" fontId="15" fillId="0" borderId="0" xfId="2" applyAlignment="1">
      <alignment horizontal="right"/>
    </xf>
    <xf numFmtId="3" fontId="2" fillId="0" borderId="0" xfId="2" applyNumberFormat="1" applyFont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3" fontId="3" fillId="0" borderId="1" xfId="0" applyNumberFormat="1" applyFont="1" applyFill="1" applyBorder="1" applyAlignment="1">
      <alignment horizontal="right"/>
    </xf>
    <xf numFmtId="3" fontId="2" fillId="0" borderId="0" xfId="0" applyNumberFormat="1" applyFont="1"/>
    <xf numFmtId="3" fontId="3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 applyFill="1" applyBorder="1" applyAlignment="1">
      <alignment horizontal="left"/>
    </xf>
    <xf numFmtId="0" fontId="1" fillId="0" borderId="0" xfId="6"/>
    <xf numFmtId="3" fontId="2" fillId="0" borderId="1" xfId="6" applyNumberFormat="1" applyFont="1" applyBorder="1"/>
    <xf numFmtId="0" fontId="2" fillId="0" borderId="1" xfId="6" applyFont="1" applyBorder="1"/>
    <xf numFmtId="3" fontId="2" fillId="0" borderId="1" xfId="6" applyNumberFormat="1" applyFont="1" applyFill="1" applyBorder="1"/>
    <xf numFmtId="3" fontId="3" fillId="0" borderId="1" xfId="6" applyNumberFormat="1" applyFont="1" applyFill="1" applyBorder="1" applyAlignment="1">
      <alignment horizontal="right"/>
    </xf>
    <xf numFmtId="3" fontId="2" fillId="0" borderId="0" xfId="6" applyNumberFormat="1" applyFont="1" applyAlignment="1" applyProtection="1">
      <alignment horizontal="right"/>
    </xf>
    <xf numFmtId="0" fontId="2" fillId="0" borderId="0" xfId="6" applyFont="1" applyAlignment="1" applyProtection="1">
      <alignment horizontal="right"/>
    </xf>
    <xf numFmtId="3" fontId="2" fillId="0" borderId="0" xfId="6" applyNumberFormat="1" applyFont="1"/>
    <xf numFmtId="0" fontId="2" fillId="0" borderId="0" xfId="8" applyFont="1" applyAlignment="1" applyProtection="1">
      <alignment horizontal="right"/>
    </xf>
    <xf numFmtId="3" fontId="3" fillId="0" borderId="0" xfId="6" applyNumberFormat="1" applyFont="1" applyFill="1" applyBorder="1" applyAlignment="1">
      <alignment horizontal="right"/>
    </xf>
    <xf numFmtId="0" fontId="2" fillId="0" borderId="0" xfId="6" applyFont="1" applyBorder="1" applyAlignment="1">
      <alignment wrapText="1"/>
    </xf>
    <xf numFmtId="0" fontId="2" fillId="0" borderId="0" xfId="6" applyFont="1" applyBorder="1"/>
    <xf numFmtId="0" fontId="2" fillId="0" borderId="0" xfId="6" applyFont="1"/>
    <xf numFmtId="3" fontId="1" fillId="0" borderId="0" xfId="6" applyNumberFormat="1" applyAlignment="1">
      <alignment horizontal="right"/>
    </xf>
    <xf numFmtId="3" fontId="2" fillId="0" borderId="0" xfId="6" applyNumberFormat="1" applyFont="1" applyAlignment="1">
      <alignment horizontal="right"/>
    </xf>
    <xf numFmtId="3" fontId="3" fillId="0" borderId="0" xfId="6" applyNumberFormat="1" applyFont="1"/>
    <xf numFmtId="3" fontId="3" fillId="0" borderId="0" xfId="6" applyNumberFormat="1" applyFont="1" applyAlignment="1">
      <alignment horizontal="right"/>
    </xf>
    <xf numFmtId="0" fontId="3" fillId="0" borderId="0" xfId="6" applyFont="1" applyFill="1" applyBorder="1" applyAlignment="1">
      <alignment horizontal="left"/>
    </xf>
    <xf numFmtId="0" fontId="2" fillId="0" borderId="1" xfId="6" applyFont="1" applyFill="1" applyBorder="1" applyAlignment="1">
      <alignment horizontal="center" vertical="center" wrapText="1"/>
    </xf>
    <xf numFmtId="0" fontId="1" fillId="0" borderId="0" xfId="6" applyAlignment="1">
      <alignment horizontal="right"/>
    </xf>
    <xf numFmtId="0" fontId="2" fillId="0" borderId="6" xfId="6" applyFont="1" applyFill="1" applyBorder="1" applyAlignment="1">
      <alignment horizontal="center" vertical="center" wrapText="1"/>
    </xf>
    <xf numFmtId="0" fontId="2" fillId="0" borderId="6" xfId="6" applyFont="1" applyFill="1" applyBorder="1" applyAlignment="1">
      <alignment horizontal="center" vertical="center" shrinkToFit="1"/>
    </xf>
    <xf numFmtId="0" fontId="2" fillId="0" borderId="7" xfId="6" applyFont="1" applyFill="1" applyBorder="1" applyAlignment="1">
      <alignment horizontal="center" vertical="center" shrinkToFit="1"/>
    </xf>
    <xf numFmtId="0" fontId="2" fillId="0" borderId="0" xfId="6" applyFont="1" applyFill="1" applyAlignment="1">
      <alignment horizontal="right"/>
    </xf>
    <xf numFmtId="3" fontId="2" fillId="0" borderId="0" xfId="6" applyNumberFormat="1" applyFont="1" applyFill="1" applyAlignment="1">
      <alignment horizontal="right"/>
    </xf>
    <xf numFmtId="0" fontId="2" fillId="0" borderId="0" xfId="6" applyFont="1" applyAlignment="1">
      <alignment horizontal="right"/>
    </xf>
    <xf numFmtId="0" fontId="3" fillId="0" borderId="1" xfId="6" applyFont="1" applyFill="1" applyBorder="1" applyAlignment="1">
      <alignment horizontal="center" vertical="center" wrapText="1"/>
    </xf>
    <xf numFmtId="3" fontId="2" fillId="0" borderId="1" xfId="6" applyNumberFormat="1" applyFont="1" applyFill="1" applyBorder="1" applyAlignment="1">
      <alignment horizontal="right"/>
    </xf>
    <xf numFmtId="3" fontId="2" fillId="0" borderId="0" xfId="6" applyNumberFormat="1" applyFont="1" applyFill="1" applyBorder="1" applyAlignment="1">
      <alignment horizontal="right"/>
    </xf>
    <xf numFmtId="3" fontId="2" fillId="0" borderId="0" xfId="6" applyNumberFormat="1" applyFont="1" applyFill="1" applyBorder="1" applyAlignment="1">
      <alignment horizontal="right" vertical="center"/>
    </xf>
    <xf numFmtId="3" fontId="2" fillId="0" borderId="0" xfId="6" applyNumberFormat="1" applyFont="1" applyFill="1" applyAlignment="1">
      <alignment horizontal="right" vertical="top"/>
    </xf>
    <xf numFmtId="3" fontId="2" fillId="0" borderId="0" xfId="6" applyNumberFormat="1" applyFont="1" applyFill="1"/>
    <xf numFmtId="3" fontId="2" fillId="0" borderId="0" xfId="6" applyNumberFormat="1" applyFont="1" applyFill="1" applyBorder="1" applyAlignment="1">
      <alignment horizontal="right" vertical="top"/>
    </xf>
    <xf numFmtId="0" fontId="2" fillId="0" borderId="1" xfId="6" applyFont="1" applyBorder="1" applyAlignment="1">
      <alignment horizontal="center"/>
    </xf>
    <xf numFmtId="3" fontId="2" fillId="0" borderId="1" xfId="6" applyNumberFormat="1" applyFont="1" applyFill="1" applyBorder="1" applyAlignment="1">
      <alignment horizontal="right" vertical="top"/>
    </xf>
    <xf numFmtId="3" fontId="2" fillId="0" borderId="0" xfId="6" applyNumberFormat="1" applyFont="1" applyFill="1" applyBorder="1"/>
    <xf numFmtId="3" fontId="2" fillId="0" borderId="0" xfId="6" quotePrefix="1" applyNumberFormat="1" applyFont="1" applyFill="1" applyBorder="1" applyAlignment="1">
      <alignment horizontal="right"/>
    </xf>
    <xf numFmtId="0" fontId="1" fillId="0" borderId="0" xfId="6" applyFont="1"/>
    <xf numFmtId="3" fontId="2" fillId="0" borderId="1" xfId="6" applyNumberFormat="1" applyFont="1" applyBorder="1" applyAlignment="1">
      <alignment horizontal="right"/>
    </xf>
    <xf numFmtId="3" fontId="2" fillId="0" borderId="1" xfId="6" quotePrefix="1" applyNumberFormat="1" applyFont="1" applyBorder="1" applyAlignment="1">
      <alignment horizontal="right"/>
    </xf>
    <xf numFmtId="3" fontId="2" fillId="0" borderId="0" xfId="6" applyNumberFormat="1" applyFont="1" applyBorder="1" applyAlignment="1">
      <alignment horizontal="right"/>
    </xf>
    <xf numFmtId="3" fontId="2" fillId="0" borderId="0" xfId="6" applyNumberFormat="1" applyFont="1" applyBorder="1" applyAlignment="1">
      <alignment horizontal="right" vertical="center"/>
    </xf>
    <xf numFmtId="3" fontId="2" fillId="0" borderId="0" xfId="6" applyNumberFormat="1" applyFont="1" applyBorder="1"/>
    <xf numFmtId="3" fontId="2" fillId="0" borderId="0" xfId="6" quotePrefix="1" applyNumberFormat="1" applyFont="1" applyBorder="1" applyAlignment="1">
      <alignment horizontal="right"/>
    </xf>
    <xf numFmtId="0" fontId="3" fillId="0" borderId="6" xfId="6" applyFont="1" applyFill="1" applyBorder="1" applyAlignment="1">
      <alignment horizontal="center" vertical="center" wrapText="1"/>
    </xf>
    <xf numFmtId="0" fontId="2" fillId="0" borderId="8" xfId="6" applyFont="1" applyFill="1" applyBorder="1" applyAlignment="1">
      <alignment horizontal="center" vertical="center" wrapText="1"/>
    </xf>
    <xf numFmtId="0" fontId="14" fillId="0" borderId="0" xfId="0" applyFont="1"/>
    <xf numFmtId="0" fontId="10" fillId="0" borderId="9" xfId="6" applyFont="1" applyBorder="1" applyAlignment="1">
      <alignment vertical="center"/>
    </xf>
    <xf numFmtId="0" fontId="10" fillId="0" borderId="3" xfId="6" applyFont="1" applyBorder="1"/>
    <xf numFmtId="0" fontId="10" fillId="0" borderId="10" xfId="6" applyFont="1" applyBorder="1" applyAlignment="1">
      <alignment vertical="center" wrapText="1"/>
    </xf>
    <xf numFmtId="0" fontId="1" fillId="0" borderId="2" xfId="6" applyFont="1" applyBorder="1" applyAlignment="1">
      <alignment vertical="center" wrapText="1"/>
    </xf>
    <xf numFmtId="0" fontId="10" fillId="0" borderId="10" xfId="6" applyFont="1" applyBorder="1" applyAlignment="1">
      <alignment wrapText="1"/>
    </xf>
    <xf numFmtId="0" fontId="10" fillId="0" borderId="11" xfId="6" applyFont="1" applyBorder="1" applyAlignment="1">
      <alignment wrapText="1"/>
    </xf>
    <xf numFmtId="0" fontId="10" fillId="0" borderId="10" xfId="6" applyFont="1" applyFill="1" applyBorder="1" applyAlignment="1">
      <alignment wrapText="1"/>
    </xf>
    <xf numFmtId="0" fontId="10" fillId="0" borderId="10" xfId="6" applyFont="1" applyFill="1" applyBorder="1" applyAlignment="1">
      <alignment vertical="center" wrapText="1"/>
    </xf>
    <xf numFmtId="0" fontId="10" fillId="0" borderId="11" xfId="6" applyFont="1" applyFill="1" applyBorder="1" applyAlignment="1">
      <alignment wrapText="1"/>
    </xf>
    <xf numFmtId="0" fontId="10" fillId="0" borderId="9" xfId="6" applyFont="1" applyBorder="1" applyAlignment="1">
      <alignment vertical="center" wrapText="1"/>
    </xf>
    <xf numFmtId="0" fontId="10" fillId="0" borderId="11" xfId="6" applyFont="1" applyBorder="1" applyAlignment="1">
      <alignment vertical="center" wrapText="1"/>
    </xf>
    <xf numFmtId="0" fontId="10" fillId="0" borderId="12" xfId="6" applyFont="1" applyFill="1" applyBorder="1" applyAlignment="1">
      <alignment wrapText="1"/>
    </xf>
    <xf numFmtId="0" fontId="1" fillId="0" borderId="13" xfId="6" applyFont="1" applyBorder="1" applyAlignment="1">
      <alignment wrapText="1"/>
    </xf>
    <xf numFmtId="0" fontId="10" fillId="0" borderId="3" xfId="6" applyFont="1" applyBorder="1" applyAlignment="1">
      <alignment wrapText="1"/>
    </xf>
    <xf numFmtId="0" fontId="18" fillId="0" borderId="0" xfId="0" applyFont="1"/>
    <xf numFmtId="0" fontId="18" fillId="0" borderId="2" xfId="0" applyFont="1" applyBorder="1" applyAlignment="1"/>
    <xf numFmtId="0" fontId="18" fillId="0" borderId="14" xfId="0" applyFont="1" applyBorder="1" applyAlignment="1">
      <alignment wrapText="1"/>
    </xf>
    <xf numFmtId="0" fontId="10" fillId="0" borderId="15" xfId="6" applyFont="1" applyFill="1" applyBorder="1" applyAlignment="1">
      <alignment wrapText="1"/>
    </xf>
    <xf numFmtId="0" fontId="10" fillId="0" borderId="16" xfId="6" applyFont="1" applyFill="1" applyBorder="1" applyAlignment="1">
      <alignment wrapText="1"/>
    </xf>
    <xf numFmtId="0" fontId="1" fillId="0" borderId="17" xfId="6" applyFont="1" applyFill="1" applyBorder="1" applyAlignment="1">
      <alignment wrapText="1"/>
    </xf>
    <xf numFmtId="0" fontId="3" fillId="0" borderId="0" xfId="5" applyFont="1" applyFill="1" applyBorder="1" applyAlignment="1">
      <alignment horizontal="left"/>
    </xf>
    <xf numFmtId="3" fontId="3" fillId="0" borderId="0" xfId="4" applyNumberFormat="1" applyFont="1" applyFill="1" applyBorder="1" applyAlignment="1">
      <alignment horizontal="right"/>
    </xf>
    <xf numFmtId="3" fontId="3" fillId="0" borderId="0" xfId="5" applyNumberFormat="1" applyFont="1"/>
    <xf numFmtId="0" fontId="2" fillId="0" borderId="0" xfId="5" applyFont="1"/>
    <xf numFmtId="3" fontId="2" fillId="0" borderId="0" xfId="5" applyNumberFormat="1" applyFont="1"/>
    <xf numFmtId="0" fontId="2" fillId="0" borderId="0" xfId="5" applyFont="1" applyBorder="1"/>
    <xf numFmtId="0" fontId="15" fillId="0" borderId="0" xfId="7"/>
    <xf numFmtId="0" fontId="2" fillId="0" borderId="1" xfId="5" applyFont="1" applyBorder="1"/>
    <xf numFmtId="3" fontId="3" fillId="0" borderId="1" xfId="4" applyNumberFormat="1" applyFont="1" applyFill="1" applyBorder="1" applyAlignment="1">
      <alignment horizontal="right"/>
    </xf>
    <xf numFmtId="3" fontId="2" fillId="0" borderId="1" xfId="5" applyNumberFormat="1" applyFont="1" applyBorder="1"/>
    <xf numFmtId="0" fontId="7" fillId="0" borderId="0" xfId="5" applyFont="1" applyBorder="1" applyAlignment="1">
      <alignment vertical="center"/>
    </xf>
    <xf numFmtId="3" fontId="2" fillId="0" borderId="0" xfId="5" applyNumberFormat="1" applyFont="1" applyBorder="1"/>
    <xf numFmtId="3" fontId="2" fillId="0" borderId="0" xfId="8" applyNumberFormat="1" applyFont="1" applyBorder="1" applyAlignment="1" applyProtection="1">
      <alignment horizontal="right"/>
    </xf>
    <xf numFmtId="0" fontId="15" fillId="0" borderId="0" xfId="5"/>
    <xf numFmtId="0" fontId="8" fillId="0" borderId="0" xfId="5" applyFont="1" applyAlignment="1"/>
    <xf numFmtId="0" fontId="6" fillId="0" borderId="0" xfId="5" applyFont="1" applyAlignment="1">
      <alignment horizontal="left"/>
    </xf>
    <xf numFmtId="0" fontId="7" fillId="0" borderId="0" xfId="5" applyFont="1" applyAlignment="1">
      <alignment horizontal="left"/>
    </xf>
    <xf numFmtId="0" fontId="2" fillId="0" borderId="7" xfId="5" applyFont="1" applyFill="1" applyBorder="1" applyAlignment="1">
      <alignment horizontal="center" wrapText="1"/>
    </xf>
    <xf numFmtId="0" fontId="2" fillId="0" borderId="1" xfId="5" applyFont="1" applyFill="1" applyBorder="1" applyAlignment="1">
      <alignment horizontal="center" wrapText="1"/>
    </xf>
    <xf numFmtId="0" fontId="6" fillId="0" borderId="0" xfId="5" applyFont="1" applyBorder="1" applyAlignment="1">
      <alignment horizontal="left" wrapText="1"/>
    </xf>
    <xf numFmtId="0" fontId="1" fillId="0" borderId="0" xfId="7" applyFont="1" applyBorder="1" applyAlignment="1">
      <alignment horizontal="left" wrapText="1"/>
    </xf>
    <xf numFmtId="0" fontId="2" fillId="0" borderId="7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6" fillId="0" borderId="0" xfId="5" applyFont="1" applyAlignment="1">
      <alignment horizontal="left" wrapText="1"/>
    </xf>
    <xf numFmtId="0" fontId="6" fillId="0" borderId="0" xfId="5" applyFont="1" applyAlignment="1">
      <alignment horizontal="left"/>
    </xf>
    <xf numFmtId="0" fontId="2" fillId="0" borderId="7" xfId="2" applyFont="1" applyFill="1" applyBorder="1" applyAlignment="1">
      <alignment horizontal="center" wrapText="1"/>
    </xf>
    <xf numFmtId="0" fontId="2" fillId="0" borderId="1" xfId="2" applyFont="1" applyFill="1" applyBorder="1" applyAlignment="1">
      <alignment horizontal="center" wrapText="1"/>
    </xf>
    <xf numFmtId="0" fontId="6" fillId="0" borderId="0" xfId="2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6" fillId="0" borderId="0" xfId="2" applyFont="1" applyAlignment="1">
      <alignment horizontal="left"/>
    </xf>
    <xf numFmtId="0" fontId="6" fillId="0" borderId="0" xfId="2" applyFont="1" applyBorder="1" applyAlignment="1">
      <alignment horizontal="left" wrapText="1"/>
    </xf>
    <xf numFmtId="0" fontId="2" fillId="0" borderId="7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7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7" xfId="6" applyFont="1" applyFill="1" applyBorder="1" applyAlignment="1">
      <alignment horizontal="center" wrapText="1"/>
    </xf>
    <xf numFmtId="0" fontId="2" fillId="0" borderId="1" xfId="6" applyFont="1" applyFill="1" applyBorder="1" applyAlignment="1">
      <alignment horizontal="center" wrapText="1"/>
    </xf>
    <xf numFmtId="0" fontId="11" fillId="0" borderId="0" xfId="6" applyFont="1" applyAlignment="1">
      <alignment horizontal="left" wrapText="1"/>
    </xf>
    <xf numFmtId="0" fontId="12" fillId="0" borderId="0" xfId="6" applyFont="1" applyAlignment="1">
      <alignment horizontal="left"/>
    </xf>
    <xf numFmtId="0" fontId="6" fillId="0" borderId="0" xfId="6" applyFont="1" applyBorder="1" applyAlignment="1">
      <alignment horizontal="left"/>
    </xf>
    <xf numFmtId="0" fontId="6" fillId="0" borderId="0" xfId="6" applyFont="1" applyAlignment="1">
      <alignment horizontal="left"/>
    </xf>
    <xf numFmtId="0" fontId="6" fillId="0" borderId="0" xfId="6" applyFont="1" applyAlignment="1">
      <alignment horizontal="left" wrapText="1"/>
    </xf>
    <xf numFmtId="0" fontId="1" fillId="0" borderId="0" xfId="6" applyFont="1" applyBorder="1" applyAlignment="1">
      <alignment horizontal="left" wrapText="1"/>
    </xf>
    <xf numFmtId="0" fontId="2" fillId="0" borderId="7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11" fillId="0" borderId="0" xfId="6" applyFont="1" applyAlignment="1">
      <alignment horizontal="left" vertical="top" wrapText="1"/>
    </xf>
    <xf numFmtId="0" fontId="1" fillId="0" borderId="1" xfId="6" applyFont="1" applyBorder="1" applyAlignment="1">
      <alignment wrapText="1"/>
    </xf>
    <xf numFmtId="0" fontId="6" fillId="0" borderId="7" xfId="6" applyFont="1" applyBorder="1" applyAlignment="1">
      <alignment horizontal="left"/>
    </xf>
    <xf numFmtId="0" fontId="1" fillId="0" borderId="1" xfId="6" applyFont="1" applyBorder="1" applyAlignment="1">
      <alignment horizontal="left" wrapText="1"/>
    </xf>
    <xf numFmtId="0" fontId="3" fillId="0" borderId="7" xfId="6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2" fillId="0" borderId="6" xfId="6" applyFont="1" applyBorder="1" applyAlignment="1">
      <alignment horizontal="center"/>
    </xf>
    <xf numFmtId="0" fontId="1" fillId="0" borderId="1" xfId="6" applyBorder="1" applyAlignment="1">
      <alignment horizontal="center" vertical="center" wrapText="1"/>
    </xf>
    <xf numFmtId="3" fontId="7" fillId="0" borderId="7" xfId="6" applyNumberFormat="1" applyFont="1" applyFill="1" applyBorder="1" applyAlignment="1">
      <alignment horizontal="left" wrapText="1"/>
    </xf>
    <xf numFmtId="3" fontId="2" fillId="0" borderId="7" xfId="6" applyNumberFormat="1" applyFont="1" applyFill="1" applyBorder="1" applyAlignment="1">
      <alignment horizontal="left" wrapText="1"/>
    </xf>
    <xf numFmtId="0" fontId="11" fillId="0" borderId="0" xfId="6" applyFont="1" applyAlignment="1"/>
    <xf numFmtId="0" fontId="1" fillId="0" borderId="0" xfId="6" applyAlignment="1"/>
    <xf numFmtId="0" fontId="7" fillId="0" borderId="0" xfId="6" applyFont="1" applyAlignment="1"/>
    <xf numFmtId="0" fontId="5" fillId="0" borderId="0" xfId="6" applyFont="1" applyAlignment="1">
      <alignment horizontal="left" wrapText="1"/>
    </xf>
    <xf numFmtId="0" fontId="10" fillId="0" borderId="1" xfId="6" applyFont="1" applyBorder="1" applyAlignment="1">
      <alignment horizontal="center" vertical="center" wrapText="1"/>
    </xf>
    <xf numFmtId="0" fontId="1" fillId="0" borderId="0" xfId="6" applyFont="1" applyAlignment="1">
      <alignment horizontal="left" wrapText="1"/>
    </xf>
    <xf numFmtId="0" fontId="6" fillId="0" borderId="7" xfId="6" applyFont="1" applyBorder="1" applyAlignment="1">
      <alignment horizontal="left" wrapText="1"/>
    </xf>
    <xf numFmtId="0" fontId="2" fillId="0" borderId="1" xfId="6" applyFont="1" applyBorder="1" applyAlignment="1">
      <alignment horizontal="center" vertical="center" wrapText="1"/>
    </xf>
    <xf numFmtId="0" fontId="11" fillId="0" borderId="0" xfId="6" applyFont="1" applyAlignment="1">
      <alignment wrapText="1"/>
    </xf>
    <xf numFmtId="0" fontId="1" fillId="0" borderId="0" xfId="6" applyAlignment="1">
      <alignment wrapText="1"/>
    </xf>
    <xf numFmtId="0" fontId="3" fillId="0" borderId="1" xfId="6" applyFont="1" applyBorder="1" applyAlignment="1">
      <alignment horizontal="center" vertical="center" wrapText="1"/>
    </xf>
    <xf numFmtId="0" fontId="7" fillId="0" borderId="0" xfId="6" applyFont="1" applyAlignment="1">
      <alignment horizontal="left" indent="3"/>
    </xf>
    <xf numFmtId="0" fontId="6" fillId="0" borderId="7" xfId="6" applyFont="1" applyBorder="1" applyAlignment="1">
      <alignment wrapText="1"/>
    </xf>
    <xf numFmtId="0" fontId="1" fillId="0" borderId="7" xfId="6" applyBorder="1" applyAlignment="1">
      <alignment wrapText="1"/>
    </xf>
    <xf numFmtId="0" fontId="6" fillId="0" borderId="0" xfId="6" applyFont="1" applyAlignment="1">
      <alignment wrapText="1"/>
    </xf>
    <xf numFmtId="0" fontId="10" fillId="0" borderId="18" xfId="6" applyFont="1" applyBorder="1" applyAlignment="1">
      <alignment horizontal="center"/>
    </xf>
    <xf numFmtId="0" fontId="10" fillId="0" borderId="19" xfId="6" applyFont="1" applyBorder="1" applyAlignment="1">
      <alignment horizontal="center"/>
    </xf>
  </cellXfs>
  <cellStyles count="9">
    <cellStyle name="Hipervínculo" xfId="1" builtinId="8"/>
    <cellStyle name="Normal" xfId="0" builtinId="0"/>
    <cellStyle name="Normal 5" xfId="2"/>
    <cellStyle name="Normal 5 2" xfId="3"/>
    <cellStyle name="Normal 5 2 2" xfId="4"/>
    <cellStyle name="Normal 5 3" xfId="5"/>
    <cellStyle name="Normal 6" xfId="6"/>
    <cellStyle name="Normal 7" xfId="7"/>
    <cellStyle name="Normal_Hoja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abSelected="1" workbookViewId="0">
      <selection activeCell="C8" sqref="C8"/>
    </sheetView>
  </sheetViews>
  <sheetFormatPr baseColWidth="10" defaultRowHeight="15" x14ac:dyDescent="0.25"/>
  <sheetData>
    <row r="1" spans="1:1" x14ac:dyDescent="0.25">
      <c r="A1" s="87" t="s">
        <v>129</v>
      </c>
    </row>
    <row r="2" spans="1:1" ht="14.45" x14ac:dyDescent="0.3">
      <c r="A2" s="23">
        <v>2017</v>
      </c>
    </row>
    <row r="3" spans="1:1" ht="14.45" x14ac:dyDescent="0.3">
      <c r="A3" s="23">
        <v>2016</v>
      </c>
    </row>
    <row r="4" spans="1:1" ht="14.45" x14ac:dyDescent="0.3">
      <c r="A4" s="23">
        <v>2015</v>
      </c>
    </row>
    <row r="5" spans="1:1" ht="14.45" x14ac:dyDescent="0.3">
      <c r="A5" s="23">
        <v>2014</v>
      </c>
    </row>
    <row r="6" spans="1:1" ht="14.45" x14ac:dyDescent="0.3">
      <c r="A6" s="23">
        <v>2013</v>
      </c>
    </row>
    <row r="7" spans="1:1" ht="14.45" x14ac:dyDescent="0.3">
      <c r="A7" s="23">
        <v>2012</v>
      </c>
    </row>
    <row r="8" spans="1:1" ht="14.45" x14ac:dyDescent="0.3">
      <c r="A8" s="23">
        <v>2011</v>
      </c>
    </row>
    <row r="9" spans="1:1" ht="14.45" x14ac:dyDescent="0.3">
      <c r="A9" s="23">
        <v>2010</v>
      </c>
    </row>
    <row r="10" spans="1:1" ht="14.45" x14ac:dyDescent="0.3">
      <c r="A10" s="23">
        <v>2009</v>
      </c>
    </row>
    <row r="11" spans="1:1" ht="14.45" x14ac:dyDescent="0.3">
      <c r="A11" s="23">
        <v>2008</v>
      </c>
    </row>
    <row r="12" spans="1:1" ht="14.45" x14ac:dyDescent="0.3">
      <c r="A12" s="23">
        <v>2007</v>
      </c>
    </row>
    <row r="13" spans="1:1" ht="14.45" x14ac:dyDescent="0.3">
      <c r="A13" s="23">
        <v>2006</v>
      </c>
    </row>
    <row r="14" spans="1:1" ht="14.45" x14ac:dyDescent="0.3">
      <c r="A14" s="23">
        <v>2005</v>
      </c>
    </row>
  </sheetData>
  <hyperlinks>
    <hyperlink ref="A3" location="'2016'!A1" display="'2016'!A1"/>
    <hyperlink ref="A4" location="'2015'!A1" display="'2015'!A1"/>
    <hyperlink ref="A5" location="'2014'!A1" display="'2014'!A1"/>
    <hyperlink ref="A6" location="'2013'!A1" display="'2013'!A1"/>
    <hyperlink ref="A7" location="'2012'!A1" display="'2012'!A1"/>
    <hyperlink ref="A8" location="'2011'!A1" display="'2011'!A1"/>
    <hyperlink ref="A9" location="'2010'!A1" display="'2010'!A1"/>
    <hyperlink ref="A10" location="'2009'!A1" display="'2009'!A1"/>
    <hyperlink ref="A11" location="'2008'!A1" display="'2008'!A1"/>
    <hyperlink ref="A12" location="'2007'!A1" display="'2007'!A1"/>
    <hyperlink ref="A13" location="'2006'!A1" display="'2006'!A1"/>
    <hyperlink ref="A14" location="'2005'!A1" display="'2005'!A1"/>
    <hyperlink ref="A2" location="'2017'!A1" display="'2017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1"/>
    </sheetView>
  </sheetViews>
  <sheetFormatPr baseColWidth="10" defaultColWidth="11.42578125" defaultRowHeight="12.75" x14ac:dyDescent="0.2"/>
  <cols>
    <col min="1" max="1" width="47.5703125" style="41" customWidth="1"/>
    <col min="2" max="16384" width="11.42578125" style="41"/>
  </cols>
  <sheetData>
    <row r="1" spans="1:14" x14ac:dyDescent="0.2">
      <c r="A1" s="163" t="s">
        <v>85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ht="13.15" x14ac:dyDescent="0.25">
      <c r="A2" s="62" t="s">
        <v>0</v>
      </c>
      <c r="B2" s="67" t="s">
        <v>1</v>
      </c>
      <c r="C2" s="59" t="s">
        <v>2</v>
      </c>
      <c r="D2" s="59" t="s">
        <v>3</v>
      </c>
      <c r="E2" s="59" t="s">
        <v>4</v>
      </c>
      <c r="F2" s="59" t="s">
        <v>5</v>
      </c>
      <c r="G2" s="59" t="s">
        <v>6</v>
      </c>
      <c r="H2" s="59" t="s">
        <v>7</v>
      </c>
      <c r="I2" s="74" t="s">
        <v>84</v>
      </c>
      <c r="J2" s="74" t="s">
        <v>9</v>
      </c>
      <c r="K2" s="74" t="s">
        <v>10</v>
      </c>
      <c r="L2" s="74" t="s">
        <v>78</v>
      </c>
      <c r="M2" s="74" t="s">
        <v>77</v>
      </c>
      <c r="N2" s="74" t="s">
        <v>76</v>
      </c>
    </row>
    <row r="3" spans="1:14" ht="13.15" x14ac:dyDescent="0.25">
      <c r="A3" s="58" t="s">
        <v>1</v>
      </c>
      <c r="B3" s="50">
        <v>225283</v>
      </c>
      <c r="C3" s="56">
        <v>17296</v>
      </c>
      <c r="D3" s="56">
        <v>15499</v>
      </c>
      <c r="E3" s="50">
        <v>19118</v>
      </c>
      <c r="F3" s="56">
        <v>18584</v>
      </c>
      <c r="G3" s="56">
        <v>19446</v>
      </c>
      <c r="H3" s="56">
        <v>22441</v>
      </c>
      <c r="I3" s="56">
        <v>18232</v>
      </c>
      <c r="J3" s="56">
        <v>18966</v>
      </c>
      <c r="K3" s="56">
        <v>18196</v>
      </c>
      <c r="L3" s="56">
        <v>18841</v>
      </c>
      <c r="M3" s="56">
        <v>18937</v>
      </c>
      <c r="N3" s="56">
        <v>19727</v>
      </c>
    </row>
    <row r="4" spans="1:14" ht="13.15" x14ac:dyDescent="0.25">
      <c r="A4" s="53" t="s">
        <v>14</v>
      </c>
      <c r="B4" s="50">
        <v>11752</v>
      </c>
      <c r="C4" s="71">
        <v>998</v>
      </c>
      <c r="D4" s="71">
        <v>941</v>
      </c>
      <c r="E4" s="70">
        <v>1081</v>
      </c>
      <c r="F4" s="71">
        <v>1035</v>
      </c>
      <c r="G4" s="46">
        <v>1091</v>
      </c>
      <c r="H4" s="46">
        <v>1240</v>
      </c>
      <c r="I4" s="48">
        <v>1014</v>
      </c>
      <c r="J4" s="48">
        <v>1155</v>
      </c>
      <c r="K4" s="48">
        <v>996</v>
      </c>
      <c r="L4" s="48">
        <v>40</v>
      </c>
      <c r="M4" s="55">
        <v>1089</v>
      </c>
      <c r="N4" s="48">
        <v>1072</v>
      </c>
    </row>
    <row r="5" spans="1:14" ht="13.15" x14ac:dyDescent="0.25">
      <c r="A5" s="53" t="s">
        <v>15</v>
      </c>
      <c r="B5" s="50">
        <v>19535</v>
      </c>
      <c r="C5" s="71">
        <v>1611</v>
      </c>
      <c r="D5" s="71">
        <v>1437</v>
      </c>
      <c r="E5" s="70">
        <v>1724</v>
      </c>
      <c r="F5" s="71">
        <v>1590</v>
      </c>
      <c r="G5" s="46">
        <v>1682</v>
      </c>
      <c r="H5" s="46">
        <v>1747</v>
      </c>
      <c r="I5" s="48">
        <v>1530</v>
      </c>
      <c r="J5" s="48">
        <v>1642</v>
      </c>
      <c r="K5" s="48">
        <v>1489</v>
      </c>
      <c r="L5" s="48">
        <v>1701</v>
      </c>
      <c r="M5" s="55">
        <v>1665</v>
      </c>
      <c r="N5" s="48">
        <v>1717</v>
      </c>
    </row>
    <row r="6" spans="1:14" ht="13.15" x14ac:dyDescent="0.25">
      <c r="A6" s="53" t="s">
        <v>16</v>
      </c>
      <c r="B6" s="50">
        <v>17762</v>
      </c>
      <c r="C6" s="71">
        <v>1443</v>
      </c>
      <c r="D6" s="71">
        <v>1422</v>
      </c>
      <c r="E6" s="70">
        <v>1558</v>
      </c>
      <c r="F6" s="71">
        <v>1512</v>
      </c>
      <c r="G6" s="46">
        <v>1483</v>
      </c>
      <c r="H6" s="46">
        <v>1641</v>
      </c>
      <c r="I6" s="48">
        <v>1282</v>
      </c>
      <c r="J6" s="48">
        <v>1406</v>
      </c>
      <c r="K6" s="48">
        <v>1426</v>
      </c>
      <c r="L6" s="48">
        <v>1523</v>
      </c>
      <c r="M6" s="55">
        <v>1388</v>
      </c>
      <c r="N6" s="48">
        <v>1678</v>
      </c>
    </row>
    <row r="7" spans="1:14" x14ac:dyDescent="0.2">
      <c r="A7" s="53" t="s">
        <v>17</v>
      </c>
      <c r="B7" s="50">
        <v>17437</v>
      </c>
      <c r="C7" s="71">
        <v>1412</v>
      </c>
      <c r="D7" s="71">
        <v>1303</v>
      </c>
      <c r="E7" s="70">
        <v>1599</v>
      </c>
      <c r="F7" s="73">
        <v>1473</v>
      </c>
      <c r="G7" s="46">
        <v>1556</v>
      </c>
      <c r="H7" s="46">
        <v>1395</v>
      </c>
      <c r="I7" s="48">
        <v>1329</v>
      </c>
      <c r="J7" s="48">
        <v>1338</v>
      </c>
      <c r="K7" s="48">
        <v>1364</v>
      </c>
      <c r="L7" s="48">
        <v>1504</v>
      </c>
      <c r="M7" s="55">
        <v>1520</v>
      </c>
      <c r="N7" s="48">
        <v>1644</v>
      </c>
    </row>
    <row r="8" spans="1:14" ht="13.15" x14ac:dyDescent="0.25">
      <c r="A8" s="53" t="s">
        <v>18</v>
      </c>
      <c r="B8" s="50">
        <v>16203</v>
      </c>
      <c r="C8" s="71">
        <v>1288</v>
      </c>
      <c r="D8" s="71">
        <v>1253</v>
      </c>
      <c r="E8" s="70">
        <v>1437</v>
      </c>
      <c r="F8" s="73">
        <v>1368</v>
      </c>
      <c r="G8" s="46">
        <v>1291</v>
      </c>
      <c r="H8" s="46">
        <v>1486</v>
      </c>
      <c r="I8" s="48">
        <v>1353</v>
      </c>
      <c r="J8" s="48">
        <v>1316</v>
      </c>
      <c r="K8" s="48">
        <v>1299</v>
      </c>
      <c r="L8" s="48">
        <v>1405</v>
      </c>
      <c r="M8" s="48">
        <v>1262</v>
      </c>
      <c r="N8" s="48">
        <v>1445</v>
      </c>
    </row>
    <row r="9" spans="1:14" x14ac:dyDescent="0.2">
      <c r="A9" s="53" t="s">
        <v>19</v>
      </c>
      <c r="B9" s="50">
        <v>20706</v>
      </c>
      <c r="C9" s="71">
        <v>1693</v>
      </c>
      <c r="D9" s="71">
        <v>1459</v>
      </c>
      <c r="E9" s="70">
        <v>1669</v>
      </c>
      <c r="F9" s="73">
        <v>1651</v>
      </c>
      <c r="G9" s="46">
        <v>1785</v>
      </c>
      <c r="H9" s="46">
        <v>1853</v>
      </c>
      <c r="I9" s="48">
        <v>1681</v>
      </c>
      <c r="J9" s="48">
        <v>1847</v>
      </c>
      <c r="K9" s="48">
        <v>1771</v>
      </c>
      <c r="L9" s="48">
        <v>1830</v>
      </c>
      <c r="M9" s="48">
        <v>1759</v>
      </c>
      <c r="N9" s="48">
        <v>1708</v>
      </c>
    </row>
    <row r="10" spans="1:14" ht="13.15" x14ac:dyDescent="0.25">
      <c r="A10" s="53" t="s">
        <v>20</v>
      </c>
      <c r="B10" s="50">
        <v>18233</v>
      </c>
      <c r="C10" s="71">
        <v>1374</v>
      </c>
      <c r="D10" s="71">
        <v>1265</v>
      </c>
      <c r="E10" s="70">
        <v>1618</v>
      </c>
      <c r="F10" s="73">
        <v>1492</v>
      </c>
      <c r="G10" s="46">
        <v>1634</v>
      </c>
      <c r="H10" s="46">
        <v>1612</v>
      </c>
      <c r="I10" s="48">
        <v>1438</v>
      </c>
      <c r="J10" s="48">
        <v>1520</v>
      </c>
      <c r="K10" s="48">
        <v>1401</v>
      </c>
      <c r="L10" s="48">
        <v>1693</v>
      </c>
      <c r="M10" s="48">
        <v>1560</v>
      </c>
      <c r="N10" s="48">
        <v>1626</v>
      </c>
    </row>
    <row r="11" spans="1:14" x14ac:dyDescent="0.2">
      <c r="A11" s="53" t="s">
        <v>21</v>
      </c>
      <c r="B11" s="50">
        <v>24084</v>
      </c>
      <c r="C11" s="71">
        <v>2055</v>
      </c>
      <c r="D11" s="71">
        <v>1669</v>
      </c>
      <c r="E11" s="70">
        <v>2072</v>
      </c>
      <c r="F11" s="73">
        <v>1906</v>
      </c>
      <c r="G11" s="46">
        <v>2131</v>
      </c>
      <c r="H11" s="46">
        <v>2193</v>
      </c>
      <c r="I11" s="48">
        <v>1891</v>
      </c>
      <c r="J11" s="48">
        <v>2051</v>
      </c>
      <c r="K11" s="48">
        <v>1793</v>
      </c>
      <c r="L11" s="48">
        <v>1995</v>
      </c>
      <c r="M11" s="48">
        <v>2033</v>
      </c>
      <c r="N11" s="48">
        <v>2295</v>
      </c>
    </row>
    <row r="12" spans="1:14" ht="13.15" x14ac:dyDescent="0.25">
      <c r="A12" s="52" t="s">
        <v>22</v>
      </c>
      <c r="B12" s="50">
        <v>5237</v>
      </c>
      <c r="C12" s="71">
        <v>341</v>
      </c>
      <c r="D12" s="71">
        <v>310</v>
      </c>
      <c r="E12" s="70">
        <v>396</v>
      </c>
      <c r="F12" s="73">
        <v>313</v>
      </c>
      <c r="G12" s="46">
        <v>392</v>
      </c>
      <c r="H12" s="47">
        <v>513</v>
      </c>
      <c r="I12" s="48">
        <v>429</v>
      </c>
      <c r="J12" s="48">
        <v>511</v>
      </c>
      <c r="K12" s="48">
        <v>451</v>
      </c>
      <c r="L12" s="48">
        <v>557</v>
      </c>
      <c r="M12" s="48">
        <v>503</v>
      </c>
      <c r="N12" s="48">
        <v>521</v>
      </c>
    </row>
    <row r="13" spans="1:14" ht="13.15" x14ac:dyDescent="0.25">
      <c r="A13" s="53" t="s">
        <v>23</v>
      </c>
      <c r="B13" s="50">
        <v>14830</v>
      </c>
      <c r="C13" s="71">
        <v>1225</v>
      </c>
      <c r="D13" s="71">
        <v>1027</v>
      </c>
      <c r="E13" s="70">
        <v>1220</v>
      </c>
      <c r="F13" s="73">
        <v>1222</v>
      </c>
      <c r="G13" s="46">
        <v>1284</v>
      </c>
      <c r="H13" s="48">
        <v>1434</v>
      </c>
      <c r="I13" s="48">
        <v>1229</v>
      </c>
      <c r="J13" s="48">
        <v>1230</v>
      </c>
      <c r="K13" s="48">
        <v>1180</v>
      </c>
      <c r="L13" s="48">
        <v>1317</v>
      </c>
      <c r="M13" s="48">
        <v>1191</v>
      </c>
      <c r="N13" s="48">
        <v>1271</v>
      </c>
    </row>
    <row r="14" spans="1:14" x14ac:dyDescent="0.2">
      <c r="A14" s="53" t="s">
        <v>24</v>
      </c>
      <c r="B14" s="50">
        <v>7288</v>
      </c>
      <c r="C14" s="71">
        <v>582</v>
      </c>
      <c r="D14" s="71">
        <v>526</v>
      </c>
      <c r="E14" s="70">
        <v>637</v>
      </c>
      <c r="F14" s="73">
        <v>601</v>
      </c>
      <c r="G14" s="46">
        <v>675</v>
      </c>
      <c r="H14" s="48">
        <v>638</v>
      </c>
      <c r="I14" s="48">
        <v>589</v>
      </c>
      <c r="J14" s="48">
        <v>604</v>
      </c>
      <c r="K14" s="48">
        <v>585</v>
      </c>
      <c r="L14" s="48">
        <v>634</v>
      </c>
      <c r="M14" s="48">
        <v>568</v>
      </c>
      <c r="N14" s="48">
        <v>649</v>
      </c>
    </row>
    <row r="15" spans="1:14" x14ac:dyDescent="0.2">
      <c r="A15" s="53" t="s">
        <v>25</v>
      </c>
      <c r="B15" s="50">
        <v>9635</v>
      </c>
      <c r="C15" s="71">
        <v>775</v>
      </c>
      <c r="D15" s="71">
        <v>643</v>
      </c>
      <c r="E15" s="70">
        <v>798</v>
      </c>
      <c r="F15" s="73">
        <v>815</v>
      </c>
      <c r="G15" s="46">
        <v>846</v>
      </c>
      <c r="H15" s="48">
        <v>959</v>
      </c>
      <c r="I15" s="48">
        <v>751</v>
      </c>
      <c r="J15" s="48">
        <v>786</v>
      </c>
      <c r="K15" s="48">
        <v>732</v>
      </c>
      <c r="L15" s="48">
        <v>849</v>
      </c>
      <c r="M15" s="48">
        <v>862</v>
      </c>
      <c r="N15" s="48">
        <v>819</v>
      </c>
    </row>
    <row r="16" spans="1:14" ht="13.15" x14ac:dyDescent="0.25">
      <c r="A16" s="53" t="s">
        <v>26</v>
      </c>
      <c r="B16" s="50">
        <v>6818</v>
      </c>
      <c r="C16" s="71">
        <v>498</v>
      </c>
      <c r="D16" s="71">
        <v>466</v>
      </c>
      <c r="E16" s="70">
        <v>582</v>
      </c>
      <c r="F16" s="73">
        <v>531</v>
      </c>
      <c r="G16" s="46">
        <v>616</v>
      </c>
      <c r="H16" s="48">
        <v>663</v>
      </c>
      <c r="I16" s="48">
        <v>521</v>
      </c>
      <c r="J16" s="48">
        <v>574</v>
      </c>
      <c r="K16" s="48">
        <v>556</v>
      </c>
      <c r="L16" s="48">
        <v>592</v>
      </c>
      <c r="M16" s="48">
        <v>560</v>
      </c>
      <c r="N16" s="48">
        <v>659</v>
      </c>
    </row>
    <row r="17" spans="1:14" ht="13.9" x14ac:dyDescent="0.25">
      <c r="A17" s="53" t="s">
        <v>27</v>
      </c>
      <c r="B17" s="50">
        <v>7743</v>
      </c>
      <c r="C17" s="53">
        <f>156+130+147+112</f>
        <v>545</v>
      </c>
      <c r="D17" s="53">
        <f>167+134+117+138</f>
        <v>556</v>
      </c>
      <c r="E17" s="70">
        <v>788</v>
      </c>
      <c r="F17" s="53">
        <f>193+173+163+184</f>
        <v>713</v>
      </c>
      <c r="G17" s="48">
        <v>661</v>
      </c>
      <c r="H17" s="48">
        <v>674</v>
      </c>
      <c r="I17" s="48">
        <v>561</v>
      </c>
      <c r="J17" s="48">
        <v>546</v>
      </c>
      <c r="K17" s="48">
        <v>648</v>
      </c>
      <c r="L17" s="48">
        <v>726</v>
      </c>
      <c r="M17" s="48">
        <v>686</v>
      </c>
      <c r="N17" s="48">
        <v>639</v>
      </c>
    </row>
    <row r="18" spans="1:14" ht="13.9" x14ac:dyDescent="0.25">
      <c r="A18" s="53" t="s">
        <v>28</v>
      </c>
      <c r="B18" s="50">
        <v>3983</v>
      </c>
      <c r="C18" s="53">
        <f>109+0+131+0</f>
        <v>240</v>
      </c>
      <c r="D18" s="53">
        <f>95+2+132+1</f>
        <v>230</v>
      </c>
      <c r="E18" s="72">
        <v>347</v>
      </c>
      <c r="F18" s="53">
        <v>412</v>
      </c>
      <c r="G18" s="48">
        <v>324</v>
      </c>
      <c r="H18" s="48">
        <v>373</v>
      </c>
      <c r="I18" s="48">
        <v>300</v>
      </c>
      <c r="J18" s="48">
        <v>291</v>
      </c>
      <c r="K18" s="48">
        <v>331</v>
      </c>
      <c r="L18" s="48">
        <v>433</v>
      </c>
      <c r="M18" s="48">
        <v>412</v>
      </c>
      <c r="N18" s="48">
        <v>290</v>
      </c>
    </row>
    <row r="19" spans="1:14" x14ac:dyDescent="0.2">
      <c r="A19" s="53" t="s">
        <v>68</v>
      </c>
      <c r="B19" s="50" t="s">
        <v>67</v>
      </c>
      <c r="C19" s="65" t="s">
        <v>67</v>
      </c>
      <c r="D19" s="65" t="s">
        <v>67</v>
      </c>
      <c r="E19" s="65" t="s">
        <v>67</v>
      </c>
      <c r="F19" s="65" t="s">
        <v>67</v>
      </c>
      <c r="G19" s="65" t="s">
        <v>67</v>
      </c>
      <c r="H19" s="65" t="s">
        <v>67</v>
      </c>
      <c r="I19" s="55" t="s">
        <v>67</v>
      </c>
      <c r="J19" s="55" t="s">
        <v>67</v>
      </c>
      <c r="K19" s="55" t="s">
        <v>67</v>
      </c>
      <c r="L19" s="55" t="s">
        <v>67</v>
      </c>
      <c r="M19" s="65" t="s">
        <v>67</v>
      </c>
      <c r="N19" s="65" t="s">
        <v>67</v>
      </c>
    </row>
    <row r="20" spans="1:14" ht="13.9" x14ac:dyDescent="0.25">
      <c r="A20" s="53" t="s">
        <v>29</v>
      </c>
      <c r="B20" s="50">
        <v>4979</v>
      </c>
      <c r="C20" s="71">
        <v>418</v>
      </c>
      <c r="D20" s="71">
        <v>332</v>
      </c>
      <c r="E20" s="70">
        <v>415</v>
      </c>
      <c r="F20" s="71">
        <v>436</v>
      </c>
      <c r="G20" s="46">
        <v>469</v>
      </c>
      <c r="H20" s="48">
        <v>495</v>
      </c>
      <c r="I20" s="48">
        <v>370</v>
      </c>
      <c r="J20" s="48">
        <v>413</v>
      </c>
      <c r="K20" s="48">
        <v>390</v>
      </c>
      <c r="L20" s="48">
        <v>402</v>
      </c>
      <c r="M20" s="48">
        <v>426</v>
      </c>
      <c r="N20" s="48">
        <v>413</v>
      </c>
    </row>
    <row r="21" spans="1:14" x14ac:dyDescent="0.2">
      <c r="A21" s="52" t="s">
        <v>30</v>
      </c>
      <c r="B21" s="50">
        <v>658</v>
      </c>
      <c r="C21" s="65">
        <v>57</v>
      </c>
      <c r="D21" s="65">
        <v>77</v>
      </c>
      <c r="E21" s="70">
        <v>58</v>
      </c>
      <c r="F21" s="65">
        <v>61</v>
      </c>
      <c r="G21" s="48">
        <v>53</v>
      </c>
      <c r="H21" s="48">
        <v>57</v>
      </c>
      <c r="I21" s="48">
        <v>43</v>
      </c>
      <c r="J21" s="48">
        <v>36</v>
      </c>
      <c r="K21" s="48">
        <v>40</v>
      </c>
      <c r="L21" s="48">
        <v>44</v>
      </c>
      <c r="M21" s="55">
        <v>66</v>
      </c>
      <c r="N21" s="48">
        <v>66</v>
      </c>
    </row>
    <row r="22" spans="1:14" x14ac:dyDescent="0.2">
      <c r="A22" s="51" t="s">
        <v>72</v>
      </c>
      <c r="B22" s="50">
        <v>15686</v>
      </c>
      <c r="C22" s="65">
        <v>632</v>
      </c>
      <c r="D22" s="65">
        <v>476</v>
      </c>
      <c r="E22" s="69">
        <v>993</v>
      </c>
      <c r="F22" s="65">
        <v>1275</v>
      </c>
      <c r="G22" s="48">
        <v>1231</v>
      </c>
      <c r="H22" s="48">
        <v>3197</v>
      </c>
      <c r="I22" s="48">
        <v>1660</v>
      </c>
      <c r="J22" s="48">
        <v>1440</v>
      </c>
      <c r="K22" s="48">
        <v>1466</v>
      </c>
      <c r="L22" s="48">
        <v>1285</v>
      </c>
      <c r="M22" s="48">
        <v>1105</v>
      </c>
      <c r="N22" s="48">
        <v>926</v>
      </c>
    </row>
    <row r="23" spans="1:14" ht="13.15" x14ac:dyDescent="0.25">
      <c r="A23" s="43" t="s">
        <v>31</v>
      </c>
      <c r="B23" s="50">
        <v>2714</v>
      </c>
      <c r="C23" s="68">
        <v>109</v>
      </c>
      <c r="D23" s="68">
        <v>107</v>
      </c>
      <c r="E23" s="68">
        <v>126</v>
      </c>
      <c r="F23" s="68">
        <v>178</v>
      </c>
      <c r="G23" s="68">
        <v>242</v>
      </c>
      <c r="H23" s="68">
        <v>271</v>
      </c>
      <c r="I23" s="42">
        <v>261</v>
      </c>
      <c r="J23" s="42">
        <v>260</v>
      </c>
      <c r="K23" s="42">
        <v>278</v>
      </c>
      <c r="L23" s="42">
        <v>311</v>
      </c>
      <c r="M23" s="42">
        <v>282</v>
      </c>
      <c r="N23" s="42">
        <v>289</v>
      </c>
    </row>
    <row r="24" spans="1:14" ht="13.15" x14ac:dyDescent="0.25">
      <c r="A24" s="162" t="s">
        <v>32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</row>
    <row r="25" spans="1:14" ht="13.15" x14ac:dyDescent="0.25">
      <c r="A25" s="155" t="s">
        <v>83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</row>
    <row r="26" spans="1:14" x14ac:dyDescent="0.2">
      <c r="A26" s="155" t="s">
        <v>34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</row>
    <row r="27" spans="1:14" x14ac:dyDescent="0.2">
      <c r="A27" s="156" t="s">
        <v>82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</row>
    <row r="28" spans="1:14" x14ac:dyDescent="0.2">
      <c r="A28" s="152" t="s">
        <v>81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</row>
  </sheetData>
  <mergeCells count="6">
    <mergeCell ref="A27:N27"/>
    <mergeCell ref="A28:N28"/>
    <mergeCell ref="A1:N1"/>
    <mergeCell ref="A24:N24"/>
    <mergeCell ref="A25:N25"/>
    <mergeCell ref="A26:N26"/>
  </mergeCells>
  <pageMargins left="0.75" right="0.75" top="1" bottom="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5" style="41" customWidth="1"/>
    <col min="2" max="2" width="8.85546875" style="41" customWidth="1"/>
    <col min="3" max="3" width="8" style="41" customWidth="1"/>
    <col min="4" max="4" width="7.7109375" style="41" customWidth="1"/>
    <col min="5" max="5" width="8" style="41" customWidth="1"/>
    <col min="6" max="6" width="7.7109375" style="41" customWidth="1"/>
    <col min="7" max="7" width="7.85546875" style="41" customWidth="1"/>
    <col min="8" max="8" width="7.7109375" style="41" customWidth="1"/>
    <col min="9" max="9" width="7.5703125" style="41" customWidth="1"/>
    <col min="10" max="10" width="8" style="41" customWidth="1"/>
    <col min="11" max="11" width="8.140625" style="41" customWidth="1"/>
    <col min="12" max="12" width="7.7109375" style="41" customWidth="1"/>
    <col min="13" max="13" width="7.85546875" style="41" customWidth="1"/>
    <col min="14" max="14" width="7.5703125" style="41" customWidth="1"/>
    <col min="15" max="16384" width="11.42578125" style="41"/>
  </cols>
  <sheetData>
    <row r="1" spans="1:14" ht="12.75" customHeight="1" x14ac:dyDescent="0.2">
      <c r="A1" s="163" t="s">
        <v>125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x14ac:dyDescent="0.2">
      <c r="A2" s="158" t="s">
        <v>113</v>
      </c>
      <c r="B2" s="164" t="s">
        <v>1</v>
      </c>
      <c r="C2" s="158" t="s">
        <v>2</v>
      </c>
      <c r="D2" s="158" t="s">
        <v>3</v>
      </c>
      <c r="E2" s="158" t="s">
        <v>112</v>
      </c>
      <c r="F2" s="158" t="s">
        <v>5</v>
      </c>
      <c r="G2" s="158" t="s">
        <v>6</v>
      </c>
      <c r="H2" s="158" t="s">
        <v>111</v>
      </c>
      <c r="I2" s="158" t="s">
        <v>8</v>
      </c>
      <c r="J2" s="158" t="s">
        <v>9</v>
      </c>
      <c r="K2" s="158" t="s">
        <v>10</v>
      </c>
      <c r="L2" s="158" t="s">
        <v>78</v>
      </c>
      <c r="M2" s="158" t="s">
        <v>77</v>
      </c>
      <c r="N2" s="158" t="s">
        <v>76</v>
      </c>
    </row>
    <row r="3" spans="1:14" x14ac:dyDescent="0.2">
      <c r="A3" s="167"/>
      <c r="B3" s="174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4" ht="13.15" x14ac:dyDescent="0.25">
      <c r="A4" s="58" t="s">
        <v>1</v>
      </c>
      <c r="B4" s="50">
        <v>238495</v>
      </c>
      <c r="C4" s="50">
        <v>18555</v>
      </c>
      <c r="D4" s="50">
        <v>20229</v>
      </c>
      <c r="E4" s="50">
        <v>19046</v>
      </c>
      <c r="F4" s="50">
        <v>20231</v>
      </c>
      <c r="G4" s="50">
        <v>20229</v>
      </c>
      <c r="H4" s="50">
        <v>21660</v>
      </c>
      <c r="I4" s="50">
        <v>21363</v>
      </c>
      <c r="J4" s="50">
        <v>19310</v>
      </c>
      <c r="K4" s="50">
        <v>19563</v>
      </c>
      <c r="L4" s="50">
        <v>19054</v>
      </c>
      <c r="M4" s="50">
        <v>20163</v>
      </c>
      <c r="N4" s="50">
        <v>19092</v>
      </c>
    </row>
    <row r="5" spans="1:14" ht="13.15" x14ac:dyDescent="0.25">
      <c r="A5" s="52" t="s">
        <v>110</v>
      </c>
      <c r="B5" s="50">
        <v>13331</v>
      </c>
      <c r="C5" s="69">
        <v>1050</v>
      </c>
      <c r="D5" s="76">
        <v>1084</v>
      </c>
      <c r="E5" s="70">
        <v>1102</v>
      </c>
      <c r="F5" s="73">
        <v>1109</v>
      </c>
      <c r="G5" s="73">
        <v>1084</v>
      </c>
      <c r="H5" s="69">
        <v>1208</v>
      </c>
      <c r="I5" s="69">
        <v>1246</v>
      </c>
      <c r="J5" s="69">
        <v>1117</v>
      </c>
      <c r="K5" s="69">
        <v>1113</v>
      </c>
      <c r="L5" s="73">
        <v>1064</v>
      </c>
      <c r="M5" s="73">
        <v>1077</v>
      </c>
      <c r="N5" s="73">
        <v>1077</v>
      </c>
    </row>
    <row r="6" spans="1:14" ht="13.15" x14ac:dyDescent="0.25">
      <c r="A6" s="52" t="s">
        <v>109</v>
      </c>
      <c r="B6" s="50">
        <v>21006</v>
      </c>
      <c r="C6" s="69">
        <v>1835</v>
      </c>
      <c r="D6" s="76">
        <v>1815</v>
      </c>
      <c r="E6" s="70">
        <v>1816</v>
      </c>
      <c r="F6" s="73">
        <v>1774</v>
      </c>
      <c r="G6" s="73">
        <v>1815</v>
      </c>
      <c r="H6" s="69">
        <v>1848</v>
      </c>
      <c r="I6" s="69">
        <v>1731</v>
      </c>
      <c r="J6" s="69">
        <v>1719</v>
      </c>
      <c r="K6" s="69">
        <v>1518</v>
      </c>
      <c r="L6" s="73">
        <v>1617</v>
      </c>
      <c r="M6" s="73">
        <v>1825</v>
      </c>
      <c r="N6" s="73">
        <v>1693</v>
      </c>
    </row>
    <row r="7" spans="1:14" ht="13.15" x14ac:dyDescent="0.25">
      <c r="A7" s="52" t="s">
        <v>108</v>
      </c>
      <c r="B7" s="50">
        <v>18721</v>
      </c>
      <c r="C7" s="69">
        <v>1507</v>
      </c>
      <c r="D7" s="76">
        <v>1592</v>
      </c>
      <c r="E7" s="70">
        <v>1458</v>
      </c>
      <c r="F7" s="73">
        <v>1652</v>
      </c>
      <c r="G7" s="73">
        <v>1592</v>
      </c>
      <c r="H7" s="69">
        <v>1616</v>
      </c>
      <c r="I7" s="69">
        <v>1678</v>
      </c>
      <c r="J7" s="69">
        <v>1486</v>
      </c>
      <c r="K7" s="69">
        <v>1396</v>
      </c>
      <c r="L7" s="73">
        <v>1425</v>
      </c>
      <c r="M7" s="73">
        <v>1662</v>
      </c>
      <c r="N7" s="73">
        <v>1657</v>
      </c>
    </row>
    <row r="8" spans="1:14" x14ac:dyDescent="0.2">
      <c r="A8" s="52" t="s">
        <v>107</v>
      </c>
      <c r="B8" s="50">
        <v>18989</v>
      </c>
      <c r="C8" s="69">
        <v>1493</v>
      </c>
      <c r="D8" s="76">
        <v>1545</v>
      </c>
      <c r="E8" s="70">
        <v>1504</v>
      </c>
      <c r="F8" s="73">
        <v>1585</v>
      </c>
      <c r="G8" s="73">
        <v>1545</v>
      </c>
      <c r="H8" s="69">
        <v>1529</v>
      </c>
      <c r="I8" s="70">
        <v>1571</v>
      </c>
      <c r="J8" s="69">
        <v>1663</v>
      </c>
      <c r="K8" s="69">
        <v>1566</v>
      </c>
      <c r="L8" s="73">
        <v>1648</v>
      </c>
      <c r="M8" s="73">
        <v>1692</v>
      </c>
      <c r="N8" s="73">
        <v>1648</v>
      </c>
    </row>
    <row r="9" spans="1:14" ht="13.15" x14ac:dyDescent="0.25">
      <c r="A9" s="52" t="s">
        <v>106</v>
      </c>
      <c r="B9" s="50">
        <v>17176</v>
      </c>
      <c r="C9" s="69">
        <v>1412</v>
      </c>
      <c r="D9" s="76">
        <v>1430</v>
      </c>
      <c r="E9" s="70">
        <v>1451</v>
      </c>
      <c r="F9" s="73">
        <v>1371</v>
      </c>
      <c r="G9" s="73">
        <v>1430</v>
      </c>
      <c r="H9" s="69">
        <v>1496</v>
      </c>
      <c r="I9" s="70">
        <v>1512</v>
      </c>
      <c r="J9" s="69">
        <v>1373</v>
      </c>
      <c r="K9" s="69">
        <v>1432</v>
      </c>
      <c r="L9" s="73">
        <v>1353</v>
      </c>
      <c r="M9" s="73">
        <v>1503</v>
      </c>
      <c r="N9" s="73">
        <v>1413</v>
      </c>
    </row>
    <row r="10" spans="1:14" x14ac:dyDescent="0.2">
      <c r="A10" s="52" t="s">
        <v>105</v>
      </c>
      <c r="B10" s="50">
        <v>20549</v>
      </c>
      <c r="C10" s="69">
        <v>1744</v>
      </c>
      <c r="D10" s="76">
        <v>1696</v>
      </c>
      <c r="E10" s="70">
        <v>1568</v>
      </c>
      <c r="F10" s="73">
        <v>1679</v>
      </c>
      <c r="G10" s="73">
        <v>1696</v>
      </c>
      <c r="H10" s="69">
        <v>1836</v>
      </c>
      <c r="I10" s="70">
        <v>1750</v>
      </c>
      <c r="J10" s="69">
        <v>1594</v>
      </c>
      <c r="K10" s="69">
        <v>1726</v>
      </c>
      <c r="L10" s="73">
        <v>1731</v>
      </c>
      <c r="M10" s="73">
        <v>1814</v>
      </c>
      <c r="N10" s="73">
        <v>1715</v>
      </c>
    </row>
    <row r="11" spans="1:14" ht="13.15" x14ac:dyDescent="0.25">
      <c r="A11" s="52" t="s">
        <v>104</v>
      </c>
      <c r="B11" s="50">
        <v>17946</v>
      </c>
      <c r="C11" s="69">
        <v>1363</v>
      </c>
      <c r="D11" s="76">
        <v>1496</v>
      </c>
      <c r="E11" s="70">
        <v>1414</v>
      </c>
      <c r="F11" s="73">
        <v>1511</v>
      </c>
      <c r="G11" s="73">
        <v>1496</v>
      </c>
      <c r="H11" s="70">
        <v>1547</v>
      </c>
      <c r="I11" s="69">
        <v>1588</v>
      </c>
      <c r="J11" s="69">
        <v>1455</v>
      </c>
      <c r="K11" s="69">
        <v>1381</v>
      </c>
      <c r="L11" s="73">
        <v>1513</v>
      </c>
      <c r="M11" s="73">
        <v>1570</v>
      </c>
      <c r="N11" s="73">
        <v>1612</v>
      </c>
    </row>
    <row r="12" spans="1:14" x14ac:dyDescent="0.2">
      <c r="A12" s="52" t="s">
        <v>103</v>
      </c>
      <c r="B12" s="50">
        <v>25147</v>
      </c>
      <c r="C12" s="69">
        <v>2053</v>
      </c>
      <c r="D12" s="76">
        <v>2064</v>
      </c>
      <c r="E12" s="70">
        <v>2117</v>
      </c>
      <c r="F12" s="73">
        <v>1980</v>
      </c>
      <c r="G12" s="73">
        <v>2064</v>
      </c>
      <c r="H12" s="76">
        <v>2184</v>
      </c>
      <c r="I12" s="69">
        <v>2054</v>
      </c>
      <c r="J12" s="69">
        <v>1972</v>
      </c>
      <c r="K12" s="69">
        <v>1993</v>
      </c>
      <c r="L12" s="73">
        <v>2000</v>
      </c>
      <c r="M12" s="73">
        <v>2373</v>
      </c>
      <c r="N12" s="73">
        <v>2293</v>
      </c>
    </row>
    <row r="13" spans="1:14" ht="13.15" x14ac:dyDescent="0.25">
      <c r="A13" s="52" t="s">
        <v>102</v>
      </c>
      <c r="B13" s="50">
        <v>4532</v>
      </c>
      <c r="C13" s="69">
        <v>103</v>
      </c>
      <c r="D13" s="76">
        <v>395</v>
      </c>
      <c r="E13" s="70">
        <v>384</v>
      </c>
      <c r="F13" s="73">
        <v>400</v>
      </c>
      <c r="G13" s="73">
        <v>395</v>
      </c>
      <c r="H13" s="69">
        <v>452</v>
      </c>
      <c r="I13" s="69">
        <v>482</v>
      </c>
      <c r="J13" s="69">
        <v>401</v>
      </c>
      <c r="K13" s="76">
        <v>355</v>
      </c>
      <c r="L13" s="73">
        <v>384</v>
      </c>
      <c r="M13" s="73">
        <v>403</v>
      </c>
      <c r="N13" s="73">
        <v>378</v>
      </c>
    </row>
    <row r="14" spans="1:14" ht="13.15" x14ac:dyDescent="0.25">
      <c r="A14" s="52" t="s">
        <v>101</v>
      </c>
      <c r="B14" s="50">
        <v>15604</v>
      </c>
      <c r="C14" s="69">
        <v>1234</v>
      </c>
      <c r="D14" s="76">
        <v>1294</v>
      </c>
      <c r="E14" s="70">
        <v>1276</v>
      </c>
      <c r="F14" s="73">
        <v>1265</v>
      </c>
      <c r="G14" s="73">
        <v>1294</v>
      </c>
      <c r="H14" s="76">
        <v>1440</v>
      </c>
      <c r="I14" s="69">
        <v>1450</v>
      </c>
      <c r="J14" s="69">
        <v>1233</v>
      </c>
      <c r="K14" s="76">
        <v>1233</v>
      </c>
      <c r="L14" s="73">
        <v>1245</v>
      </c>
      <c r="M14" s="73">
        <v>1308</v>
      </c>
      <c r="N14" s="73">
        <v>1332</v>
      </c>
    </row>
    <row r="15" spans="1:14" x14ac:dyDescent="0.2">
      <c r="A15" s="52" t="s">
        <v>100</v>
      </c>
      <c r="B15" s="50">
        <v>8236</v>
      </c>
      <c r="C15" s="69">
        <v>686</v>
      </c>
      <c r="D15" s="76">
        <v>701</v>
      </c>
      <c r="E15" s="70">
        <v>746</v>
      </c>
      <c r="F15" s="73">
        <v>703</v>
      </c>
      <c r="G15" s="73">
        <v>701</v>
      </c>
      <c r="H15" s="69">
        <v>762</v>
      </c>
      <c r="I15" s="69">
        <v>671</v>
      </c>
      <c r="J15" s="69">
        <v>712</v>
      </c>
      <c r="K15" s="76">
        <v>633</v>
      </c>
      <c r="L15" s="73">
        <v>576</v>
      </c>
      <c r="M15" s="73">
        <v>683</v>
      </c>
      <c r="N15" s="73">
        <v>662</v>
      </c>
    </row>
    <row r="16" spans="1:14" x14ac:dyDescent="0.2">
      <c r="A16" s="52" t="s">
        <v>99</v>
      </c>
      <c r="B16" s="50">
        <v>10182</v>
      </c>
      <c r="C16" s="69">
        <v>821</v>
      </c>
      <c r="D16" s="76">
        <v>836</v>
      </c>
      <c r="E16" s="70">
        <v>786</v>
      </c>
      <c r="F16" s="73">
        <v>864</v>
      </c>
      <c r="G16" s="73">
        <v>836</v>
      </c>
      <c r="H16" s="69">
        <v>974</v>
      </c>
      <c r="I16" s="69">
        <v>916</v>
      </c>
      <c r="J16" s="69">
        <v>836</v>
      </c>
      <c r="K16" s="69">
        <v>864</v>
      </c>
      <c r="L16" s="73">
        <v>808</v>
      </c>
      <c r="M16" s="73">
        <v>806</v>
      </c>
      <c r="N16" s="73">
        <v>835</v>
      </c>
    </row>
    <row r="17" spans="1:14" ht="13.15" x14ac:dyDescent="0.25">
      <c r="A17" s="52" t="s">
        <v>98</v>
      </c>
      <c r="B17" s="50">
        <v>7410</v>
      </c>
      <c r="C17" s="69">
        <v>558</v>
      </c>
      <c r="D17" s="76">
        <v>583</v>
      </c>
      <c r="E17" s="70">
        <v>568</v>
      </c>
      <c r="F17" s="73">
        <v>586</v>
      </c>
      <c r="G17" s="73">
        <v>583</v>
      </c>
      <c r="H17" s="69">
        <v>696</v>
      </c>
      <c r="I17" s="69">
        <v>701</v>
      </c>
      <c r="J17" s="69">
        <v>687</v>
      </c>
      <c r="K17" s="69">
        <v>605</v>
      </c>
      <c r="L17" s="73">
        <v>579</v>
      </c>
      <c r="M17" s="73">
        <v>621</v>
      </c>
      <c r="N17" s="73">
        <v>643</v>
      </c>
    </row>
    <row r="18" spans="1:14" ht="13.9" x14ac:dyDescent="0.25">
      <c r="A18" s="52" t="s">
        <v>97</v>
      </c>
      <c r="B18" s="50">
        <v>7948</v>
      </c>
      <c r="C18" s="76">
        <f>145+160+181+172</f>
        <v>658</v>
      </c>
      <c r="D18" s="69">
        <f>192+181+175+164</f>
        <v>712</v>
      </c>
      <c r="E18" s="70">
        <f>134+125+147+118</f>
        <v>524</v>
      </c>
      <c r="F18" s="69">
        <f>182+162+190+166</f>
        <v>700</v>
      </c>
      <c r="G18" s="69">
        <f>192+181+175+164</f>
        <v>712</v>
      </c>
      <c r="H18" s="69">
        <f>193+159+184+150</f>
        <v>686</v>
      </c>
      <c r="I18" s="69">
        <f>212+151+210+171</f>
        <v>744</v>
      </c>
      <c r="J18" s="69">
        <f>186+90+181+141</f>
        <v>598</v>
      </c>
      <c r="K18" s="69">
        <f>216+4+182+178</f>
        <v>580</v>
      </c>
      <c r="L18" s="69">
        <f>221+128+183+185</f>
        <v>717</v>
      </c>
      <c r="M18" s="69">
        <f>193+165+175+166</f>
        <v>699</v>
      </c>
      <c r="N18" s="69">
        <f>156+153+153+156</f>
        <v>618</v>
      </c>
    </row>
    <row r="19" spans="1:14" ht="13.9" x14ac:dyDescent="0.25">
      <c r="A19" s="52" t="s">
        <v>96</v>
      </c>
      <c r="B19" s="50">
        <v>4598</v>
      </c>
      <c r="C19" s="69">
        <f>152+82+145+6</f>
        <v>385</v>
      </c>
      <c r="D19" s="69">
        <f>150+72+155+1</f>
        <v>378</v>
      </c>
      <c r="E19" s="76">
        <f>129+69+80+35</f>
        <v>313</v>
      </c>
      <c r="F19" s="69">
        <f>171+90+140+14</f>
        <v>415</v>
      </c>
      <c r="G19" s="69">
        <f>150+72+155+1</f>
        <v>378</v>
      </c>
      <c r="H19" s="69">
        <f>160+99+155</f>
        <v>414</v>
      </c>
      <c r="I19" s="69">
        <f>167+84+162</f>
        <v>413</v>
      </c>
      <c r="J19" s="69">
        <f>159+84+136+9</f>
        <v>388</v>
      </c>
      <c r="K19" s="69">
        <f>168+97+174</f>
        <v>439</v>
      </c>
      <c r="L19" s="69">
        <f>158+66+179</f>
        <v>403</v>
      </c>
      <c r="M19" s="69">
        <f>185+61+138</f>
        <v>384</v>
      </c>
      <c r="N19" s="69">
        <f>143+29+116</f>
        <v>288</v>
      </c>
    </row>
    <row r="20" spans="1:14" ht="13.9" x14ac:dyDescent="0.25">
      <c r="A20" s="52" t="s">
        <v>95</v>
      </c>
      <c r="B20" s="50" t="s">
        <v>67</v>
      </c>
      <c r="C20" s="69" t="s">
        <v>67</v>
      </c>
      <c r="D20" s="69" t="s">
        <v>67</v>
      </c>
      <c r="E20" s="69" t="s">
        <v>67</v>
      </c>
      <c r="F20" s="69" t="s">
        <v>67</v>
      </c>
      <c r="G20" s="69" t="s">
        <v>67</v>
      </c>
      <c r="H20" s="69" t="s">
        <v>67</v>
      </c>
      <c r="I20" s="69" t="s">
        <v>67</v>
      </c>
      <c r="J20" s="69" t="s">
        <v>67</v>
      </c>
      <c r="K20" s="69" t="s">
        <v>67</v>
      </c>
      <c r="L20" s="69" t="s">
        <v>67</v>
      </c>
      <c r="M20" s="69" t="s">
        <v>67</v>
      </c>
      <c r="N20" s="69" t="s">
        <v>67</v>
      </c>
    </row>
    <row r="21" spans="1:14" ht="13.9" x14ac:dyDescent="0.25">
      <c r="A21" s="52" t="s">
        <v>94</v>
      </c>
      <c r="B21" s="50">
        <v>5632</v>
      </c>
      <c r="C21" s="69">
        <v>474</v>
      </c>
      <c r="D21" s="69">
        <v>468</v>
      </c>
      <c r="E21" s="70">
        <v>504</v>
      </c>
      <c r="F21" s="73">
        <v>501</v>
      </c>
      <c r="G21" s="73">
        <v>468</v>
      </c>
      <c r="H21" s="69">
        <v>497</v>
      </c>
      <c r="I21" s="69">
        <v>495</v>
      </c>
      <c r="J21" s="69">
        <v>469</v>
      </c>
      <c r="K21" s="69">
        <v>477</v>
      </c>
      <c r="L21" s="73">
        <v>436</v>
      </c>
      <c r="M21" s="73">
        <v>450</v>
      </c>
      <c r="N21" s="73">
        <v>393</v>
      </c>
    </row>
    <row r="22" spans="1:14" ht="13.15" x14ac:dyDescent="0.25">
      <c r="A22" s="52" t="s">
        <v>93</v>
      </c>
      <c r="B22" s="50">
        <v>852</v>
      </c>
      <c r="C22" s="69">
        <v>25</v>
      </c>
      <c r="D22" s="69">
        <v>79</v>
      </c>
      <c r="E22" s="70">
        <v>74</v>
      </c>
      <c r="F22" s="69">
        <v>94</v>
      </c>
      <c r="G22" s="69">
        <v>79</v>
      </c>
      <c r="H22" s="69">
        <v>66</v>
      </c>
      <c r="I22" s="69">
        <v>80</v>
      </c>
      <c r="J22" s="69">
        <v>71</v>
      </c>
      <c r="K22" s="69">
        <v>94</v>
      </c>
      <c r="L22" s="69">
        <v>68</v>
      </c>
      <c r="M22" s="69">
        <v>58</v>
      </c>
      <c r="N22" s="69">
        <v>64</v>
      </c>
    </row>
    <row r="23" spans="1:14" ht="13.15" x14ac:dyDescent="0.25">
      <c r="A23" s="43" t="s">
        <v>92</v>
      </c>
      <c r="B23" s="45">
        <v>20636</v>
      </c>
      <c r="C23" s="68">
        <f>143+98+33+52+42+786</f>
        <v>1154</v>
      </c>
      <c r="D23" s="68">
        <f>129+127+53+65+1687</f>
        <v>2061</v>
      </c>
      <c r="E23" s="68">
        <f>68+80+26+31+42+1194</f>
        <v>1441</v>
      </c>
      <c r="F23" s="75">
        <f>125+117+31+24+123+1622</f>
        <v>2042</v>
      </c>
      <c r="G23" s="75">
        <f>129+127+53+65+1687</f>
        <v>2061</v>
      </c>
      <c r="H23" s="68">
        <f>112+115+44+67+2071</f>
        <v>2409</v>
      </c>
      <c r="I23" s="68">
        <f>131+88+46+11+53+1952</f>
        <v>2281</v>
      </c>
      <c r="J23" s="68">
        <f>56+83+12+50+14+42+1279</f>
        <v>1536</v>
      </c>
      <c r="K23" s="68">
        <f>116+39+7+66+1930</f>
        <v>2158</v>
      </c>
      <c r="L23" s="75">
        <f>29+67+46+4+23+39+1279</f>
        <v>1487</v>
      </c>
      <c r="M23" s="75">
        <f>17+71+40+2+20+18+1067</f>
        <v>1235</v>
      </c>
      <c r="N23" s="75">
        <f>39+30+5+685+12</f>
        <v>771</v>
      </c>
    </row>
    <row r="24" spans="1:14" x14ac:dyDescent="0.2">
      <c r="A24" s="168" t="s">
        <v>91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</row>
    <row r="25" spans="1:14" ht="13.15" x14ac:dyDescent="0.25">
      <c r="A25" s="156" t="s">
        <v>90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</row>
    <row r="26" spans="1:14" ht="13.15" x14ac:dyDescent="0.25">
      <c r="A26" s="156" t="s">
        <v>89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</row>
    <row r="27" spans="1:14" ht="13.5" x14ac:dyDescent="0.2">
      <c r="A27" s="173" t="s">
        <v>34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</row>
    <row r="28" spans="1:14" x14ac:dyDescent="0.2">
      <c r="A28" s="170" t="s">
        <v>88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</row>
    <row r="29" spans="1:14" x14ac:dyDescent="0.2">
      <c r="A29" s="172" t="s">
        <v>87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</row>
    <row r="30" spans="1:14" x14ac:dyDescent="0.2">
      <c r="A30" s="152" t="s">
        <v>86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</row>
    <row r="31" spans="1:14" ht="13.15" x14ac:dyDescent="0.25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3.15" x14ac:dyDescent="0.25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</sheetData>
  <mergeCells count="22">
    <mergeCell ref="A28:N28"/>
    <mergeCell ref="A29:N29"/>
    <mergeCell ref="C2:C3"/>
    <mergeCell ref="D2:D3"/>
    <mergeCell ref="A30:N30"/>
    <mergeCell ref="A26:N26"/>
    <mergeCell ref="A25:N25"/>
    <mergeCell ref="A27:N27"/>
    <mergeCell ref="A2:A3"/>
    <mergeCell ref="B2:B3"/>
    <mergeCell ref="A24:N24"/>
    <mergeCell ref="I2:I3"/>
    <mergeCell ref="J2:J3"/>
    <mergeCell ref="K2:K3"/>
    <mergeCell ref="L2:L3"/>
    <mergeCell ref="M2:M3"/>
    <mergeCell ref="N2:N3"/>
    <mergeCell ref="G2:G3"/>
    <mergeCell ref="H2:H3"/>
    <mergeCell ref="E2:E3"/>
    <mergeCell ref="F2:F3"/>
    <mergeCell ref="A1:N1"/>
  </mergeCells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A26" sqref="A26:N26"/>
    </sheetView>
  </sheetViews>
  <sheetFormatPr baseColWidth="10" defaultColWidth="11.42578125" defaultRowHeight="12.75" x14ac:dyDescent="0.2"/>
  <cols>
    <col min="1" max="1" width="15.140625" style="41" customWidth="1"/>
    <col min="2" max="2" width="8.5703125" style="41" customWidth="1"/>
    <col min="3" max="14" width="7.42578125" style="20" customWidth="1"/>
    <col min="15" max="16384" width="11.42578125" style="41"/>
  </cols>
  <sheetData>
    <row r="1" spans="1:14" ht="12.75" customHeight="1" x14ac:dyDescent="0.2">
      <c r="A1" s="175" t="s">
        <v>124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4" x14ac:dyDescent="0.2">
      <c r="A2" s="158" t="s">
        <v>113</v>
      </c>
      <c r="B2" s="164" t="s">
        <v>1</v>
      </c>
      <c r="C2" s="158" t="s">
        <v>2</v>
      </c>
      <c r="D2" s="158" t="s">
        <v>3</v>
      </c>
      <c r="E2" s="158" t="s">
        <v>112</v>
      </c>
      <c r="F2" s="158" t="s">
        <v>5</v>
      </c>
      <c r="G2" s="158" t="s">
        <v>6</v>
      </c>
      <c r="H2" s="158" t="s">
        <v>111</v>
      </c>
      <c r="I2" s="158" t="s">
        <v>8</v>
      </c>
      <c r="J2" s="158" t="s">
        <v>9</v>
      </c>
      <c r="K2" s="158" t="s">
        <v>10</v>
      </c>
      <c r="L2" s="158" t="s">
        <v>78</v>
      </c>
      <c r="M2" s="158" t="s">
        <v>77</v>
      </c>
      <c r="N2" s="158" t="s">
        <v>76</v>
      </c>
    </row>
    <row r="3" spans="1:14" x14ac:dyDescent="0.2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4" ht="13.15" x14ac:dyDescent="0.25">
      <c r="A4" s="58" t="s">
        <v>1</v>
      </c>
      <c r="B4" s="50">
        <v>255761</v>
      </c>
      <c r="C4" s="50">
        <v>19568</v>
      </c>
      <c r="D4" s="50">
        <v>18697</v>
      </c>
      <c r="E4" s="50">
        <v>21296</v>
      </c>
      <c r="F4" s="50">
        <v>20830</v>
      </c>
      <c r="G4" s="50">
        <v>25937</v>
      </c>
      <c r="H4" s="50">
        <v>25040</v>
      </c>
      <c r="I4" s="50">
        <v>22548</v>
      </c>
      <c r="J4" s="50">
        <v>21076</v>
      </c>
      <c r="K4" s="50">
        <v>20984</v>
      </c>
      <c r="L4" s="50">
        <v>20307</v>
      </c>
      <c r="M4" s="50">
        <v>19992</v>
      </c>
      <c r="N4" s="50">
        <v>19486</v>
      </c>
    </row>
    <row r="5" spans="1:14" ht="13.15" x14ac:dyDescent="0.25">
      <c r="A5" s="52" t="s">
        <v>110</v>
      </c>
      <c r="B5" s="50">
        <v>14569</v>
      </c>
      <c r="C5" s="69">
        <v>1158</v>
      </c>
      <c r="D5" s="76">
        <v>1179</v>
      </c>
      <c r="E5" s="70">
        <v>1148</v>
      </c>
      <c r="F5" s="73">
        <v>1252</v>
      </c>
      <c r="G5" s="73">
        <v>1479</v>
      </c>
      <c r="H5" s="69">
        <v>1440</v>
      </c>
      <c r="I5" s="69">
        <v>1288</v>
      </c>
      <c r="J5" s="69">
        <v>1126</v>
      </c>
      <c r="K5" s="69">
        <v>1143</v>
      </c>
      <c r="L5" s="73">
        <v>1147</v>
      </c>
      <c r="M5" s="73">
        <v>1070</v>
      </c>
      <c r="N5" s="73">
        <v>1139</v>
      </c>
    </row>
    <row r="6" spans="1:14" ht="13.15" x14ac:dyDescent="0.25">
      <c r="A6" s="52" t="s">
        <v>109</v>
      </c>
      <c r="B6" s="50">
        <v>22830</v>
      </c>
      <c r="C6" s="69">
        <v>1803</v>
      </c>
      <c r="D6" s="76">
        <v>1785</v>
      </c>
      <c r="E6" s="70">
        <v>1945</v>
      </c>
      <c r="F6" s="73">
        <v>1934</v>
      </c>
      <c r="G6" s="73">
        <v>2234</v>
      </c>
      <c r="H6" s="69">
        <v>2072</v>
      </c>
      <c r="I6" s="69">
        <v>1928</v>
      </c>
      <c r="J6" s="69">
        <v>1827</v>
      </c>
      <c r="K6" s="69">
        <v>1930</v>
      </c>
      <c r="L6" s="73">
        <v>1837</v>
      </c>
      <c r="M6" s="73">
        <v>1781</v>
      </c>
      <c r="N6" s="73">
        <v>1754</v>
      </c>
    </row>
    <row r="7" spans="1:14" ht="13.15" x14ac:dyDescent="0.25">
      <c r="A7" s="52" t="s">
        <v>108</v>
      </c>
      <c r="B7" s="50">
        <v>19570</v>
      </c>
      <c r="C7" s="69">
        <v>1504</v>
      </c>
      <c r="D7" s="76">
        <v>1512</v>
      </c>
      <c r="E7" s="70">
        <v>1670</v>
      </c>
      <c r="F7" s="73">
        <v>1565</v>
      </c>
      <c r="G7" s="73">
        <v>1886</v>
      </c>
      <c r="H7" s="69">
        <v>1862</v>
      </c>
      <c r="I7" s="69">
        <v>1738</v>
      </c>
      <c r="J7" s="69">
        <v>1595</v>
      </c>
      <c r="K7" s="69">
        <v>1579</v>
      </c>
      <c r="L7" s="73">
        <v>1537</v>
      </c>
      <c r="M7" s="73">
        <v>1573</v>
      </c>
      <c r="N7" s="73">
        <v>1549</v>
      </c>
    </row>
    <row r="8" spans="1:14" x14ac:dyDescent="0.2">
      <c r="A8" s="52" t="s">
        <v>107</v>
      </c>
      <c r="B8" s="50">
        <v>18804</v>
      </c>
      <c r="C8" s="69">
        <v>1356</v>
      </c>
      <c r="D8" s="76">
        <v>1460</v>
      </c>
      <c r="E8" s="70">
        <v>1621</v>
      </c>
      <c r="F8" s="73">
        <v>1566</v>
      </c>
      <c r="G8" s="73">
        <v>1743</v>
      </c>
      <c r="H8" s="69">
        <v>1583</v>
      </c>
      <c r="I8" s="70">
        <v>1477</v>
      </c>
      <c r="J8" s="69">
        <v>1524</v>
      </c>
      <c r="K8" s="69">
        <v>1583</v>
      </c>
      <c r="L8" s="73">
        <v>1584</v>
      </c>
      <c r="M8" s="73">
        <v>1619</v>
      </c>
      <c r="N8" s="73">
        <v>1688</v>
      </c>
    </row>
    <row r="9" spans="1:14" ht="13.15" x14ac:dyDescent="0.25">
      <c r="A9" s="52" t="s">
        <v>106</v>
      </c>
      <c r="B9" s="50">
        <v>18296</v>
      </c>
      <c r="C9" s="69">
        <v>1437</v>
      </c>
      <c r="D9" s="76">
        <v>1374</v>
      </c>
      <c r="E9" s="70">
        <v>1494</v>
      </c>
      <c r="F9" s="73">
        <v>1537</v>
      </c>
      <c r="G9" s="73">
        <v>1805</v>
      </c>
      <c r="H9" s="69">
        <v>1691</v>
      </c>
      <c r="I9" s="70">
        <v>1542</v>
      </c>
      <c r="J9" s="69">
        <v>1510</v>
      </c>
      <c r="K9" s="69">
        <v>1490</v>
      </c>
      <c r="L9" s="73">
        <v>1489</v>
      </c>
      <c r="M9" s="73">
        <v>1419</v>
      </c>
      <c r="N9" s="73">
        <v>1508</v>
      </c>
    </row>
    <row r="10" spans="1:14" x14ac:dyDescent="0.2">
      <c r="A10" s="52" t="s">
        <v>105</v>
      </c>
      <c r="B10" s="50">
        <v>21677</v>
      </c>
      <c r="C10" s="69">
        <v>1841</v>
      </c>
      <c r="D10" s="76">
        <v>1626</v>
      </c>
      <c r="E10" s="70">
        <v>1793</v>
      </c>
      <c r="F10" s="73">
        <v>1819</v>
      </c>
      <c r="G10" s="73">
        <v>2101</v>
      </c>
      <c r="H10" s="69">
        <v>2004</v>
      </c>
      <c r="I10" s="70">
        <v>1851</v>
      </c>
      <c r="J10" s="69">
        <v>1735</v>
      </c>
      <c r="K10" s="69">
        <v>1727</v>
      </c>
      <c r="L10" s="73">
        <v>1626</v>
      </c>
      <c r="M10" s="73">
        <v>1726</v>
      </c>
      <c r="N10" s="73">
        <v>1828</v>
      </c>
    </row>
    <row r="11" spans="1:14" ht="13.15" x14ac:dyDescent="0.25">
      <c r="A11" s="52" t="s">
        <v>104</v>
      </c>
      <c r="B11" s="50">
        <v>19863</v>
      </c>
      <c r="C11" s="69">
        <v>1583</v>
      </c>
      <c r="D11" s="76">
        <v>1558</v>
      </c>
      <c r="E11" s="70">
        <v>1696</v>
      </c>
      <c r="F11" s="73">
        <v>1638</v>
      </c>
      <c r="G11" s="73">
        <v>1968</v>
      </c>
      <c r="H11" s="70">
        <v>1920</v>
      </c>
      <c r="I11" s="69">
        <v>1678</v>
      </c>
      <c r="J11" s="69">
        <v>1590</v>
      </c>
      <c r="K11" s="69">
        <v>1625</v>
      </c>
      <c r="L11" s="73">
        <v>1611</v>
      </c>
      <c r="M11" s="73">
        <v>1560</v>
      </c>
      <c r="N11" s="73">
        <v>1436</v>
      </c>
    </row>
    <row r="12" spans="1:14" x14ac:dyDescent="0.2">
      <c r="A12" s="52" t="s">
        <v>103</v>
      </c>
      <c r="B12" s="50">
        <v>28561</v>
      </c>
      <c r="C12" s="69">
        <v>2356</v>
      </c>
      <c r="D12" s="76">
        <v>2275</v>
      </c>
      <c r="E12" s="70">
        <v>2526</v>
      </c>
      <c r="F12" s="73">
        <v>2380</v>
      </c>
      <c r="G12" s="73">
        <v>2762</v>
      </c>
      <c r="H12" s="76">
        <v>2616</v>
      </c>
      <c r="I12" s="69">
        <v>2528</v>
      </c>
      <c r="J12" s="69">
        <v>2221</v>
      </c>
      <c r="K12" s="69">
        <v>2260</v>
      </c>
      <c r="L12" s="73">
        <v>2241</v>
      </c>
      <c r="M12" s="73">
        <v>2183</v>
      </c>
      <c r="N12" s="73">
        <v>2213</v>
      </c>
    </row>
    <row r="13" spans="1:14" ht="13.15" x14ac:dyDescent="0.25">
      <c r="A13" s="52" t="s">
        <v>102</v>
      </c>
      <c r="B13" s="50">
        <v>4399</v>
      </c>
      <c r="C13" s="69">
        <v>413</v>
      </c>
      <c r="D13" s="76">
        <v>370</v>
      </c>
      <c r="E13" s="70">
        <v>439</v>
      </c>
      <c r="F13" s="73">
        <v>432</v>
      </c>
      <c r="G13" s="73">
        <v>522</v>
      </c>
      <c r="H13" s="69">
        <v>562</v>
      </c>
      <c r="I13" s="69">
        <v>460</v>
      </c>
      <c r="J13" s="69">
        <v>462</v>
      </c>
      <c r="K13" s="76">
        <v>364</v>
      </c>
      <c r="L13" s="73">
        <v>111</v>
      </c>
      <c r="M13" s="73">
        <v>129</v>
      </c>
      <c r="N13" s="73">
        <v>135</v>
      </c>
    </row>
    <row r="14" spans="1:14" ht="13.15" x14ac:dyDescent="0.25">
      <c r="A14" s="52" t="s">
        <v>101</v>
      </c>
      <c r="B14" s="50">
        <v>16835</v>
      </c>
      <c r="C14" s="69">
        <v>1272</v>
      </c>
      <c r="D14" s="76">
        <v>1256</v>
      </c>
      <c r="E14" s="70">
        <v>1369</v>
      </c>
      <c r="F14" s="73">
        <v>1349</v>
      </c>
      <c r="G14" s="73">
        <v>1733</v>
      </c>
      <c r="H14" s="76">
        <v>1681</v>
      </c>
      <c r="I14" s="69">
        <v>1482</v>
      </c>
      <c r="J14" s="69">
        <v>1375</v>
      </c>
      <c r="K14" s="76">
        <v>1318</v>
      </c>
      <c r="L14" s="73">
        <v>1384</v>
      </c>
      <c r="M14" s="73">
        <v>1299</v>
      </c>
      <c r="N14" s="73">
        <v>1317</v>
      </c>
    </row>
    <row r="15" spans="1:14" x14ac:dyDescent="0.2">
      <c r="A15" s="52" t="s">
        <v>100</v>
      </c>
      <c r="B15" s="50">
        <v>8850</v>
      </c>
      <c r="C15" s="69">
        <v>685</v>
      </c>
      <c r="D15" s="76">
        <v>611</v>
      </c>
      <c r="E15" s="70">
        <v>707</v>
      </c>
      <c r="F15" s="73">
        <v>629</v>
      </c>
      <c r="G15" s="73">
        <v>915</v>
      </c>
      <c r="H15" s="69">
        <v>889</v>
      </c>
      <c r="I15" s="69">
        <v>733</v>
      </c>
      <c r="J15" s="69">
        <v>777</v>
      </c>
      <c r="K15" s="76">
        <v>713</v>
      </c>
      <c r="L15" s="73">
        <v>705</v>
      </c>
      <c r="M15" s="73">
        <v>725</v>
      </c>
      <c r="N15" s="73">
        <v>761</v>
      </c>
    </row>
    <row r="16" spans="1:14" x14ac:dyDescent="0.2">
      <c r="A16" s="52" t="s">
        <v>99</v>
      </c>
      <c r="B16" s="50">
        <v>10932</v>
      </c>
      <c r="C16" s="69">
        <v>875</v>
      </c>
      <c r="D16" s="76">
        <v>788</v>
      </c>
      <c r="E16" s="70">
        <v>853</v>
      </c>
      <c r="F16" s="73">
        <v>917</v>
      </c>
      <c r="G16" s="73">
        <v>1111</v>
      </c>
      <c r="H16" s="69">
        <v>1109</v>
      </c>
      <c r="I16" s="69">
        <v>955</v>
      </c>
      <c r="J16" s="69">
        <v>924</v>
      </c>
      <c r="K16" s="69">
        <v>862</v>
      </c>
      <c r="L16" s="73">
        <v>837</v>
      </c>
      <c r="M16" s="73">
        <v>861</v>
      </c>
      <c r="N16" s="73">
        <v>840</v>
      </c>
    </row>
    <row r="17" spans="1:14" ht="13.15" x14ac:dyDescent="0.25">
      <c r="A17" s="52" t="s">
        <v>98</v>
      </c>
      <c r="B17" s="50">
        <v>7741</v>
      </c>
      <c r="C17" s="69">
        <v>548</v>
      </c>
      <c r="D17" s="76">
        <v>517</v>
      </c>
      <c r="E17" s="70">
        <v>599</v>
      </c>
      <c r="F17" s="73">
        <v>604</v>
      </c>
      <c r="G17" s="73">
        <v>783</v>
      </c>
      <c r="H17" s="69">
        <v>812</v>
      </c>
      <c r="I17" s="69">
        <v>702</v>
      </c>
      <c r="J17" s="69">
        <v>691</v>
      </c>
      <c r="K17" s="69">
        <v>664</v>
      </c>
      <c r="L17" s="73">
        <v>592</v>
      </c>
      <c r="M17" s="73">
        <v>603</v>
      </c>
      <c r="N17" s="73">
        <v>626</v>
      </c>
    </row>
    <row r="18" spans="1:14" ht="13.9" x14ac:dyDescent="0.25">
      <c r="A18" s="52" t="s">
        <v>97</v>
      </c>
      <c r="B18" s="50">
        <v>8229</v>
      </c>
      <c r="C18" s="76">
        <v>631</v>
      </c>
      <c r="D18" s="69">
        <v>618</v>
      </c>
      <c r="E18" s="70">
        <v>728</v>
      </c>
      <c r="F18" s="69">
        <v>647</v>
      </c>
      <c r="G18" s="69">
        <v>812</v>
      </c>
      <c r="H18" s="69">
        <v>703</v>
      </c>
      <c r="I18" s="69">
        <v>698</v>
      </c>
      <c r="J18" s="69">
        <v>665</v>
      </c>
      <c r="K18" s="69">
        <v>656</v>
      </c>
      <c r="L18" s="69">
        <v>738</v>
      </c>
      <c r="M18" s="69">
        <v>759</v>
      </c>
      <c r="N18" s="69">
        <v>574</v>
      </c>
    </row>
    <row r="19" spans="1:14" ht="13.9" x14ac:dyDescent="0.25">
      <c r="A19" s="52" t="s">
        <v>96</v>
      </c>
      <c r="B19" s="50">
        <v>5361</v>
      </c>
      <c r="C19" s="69">
        <v>350</v>
      </c>
      <c r="D19" s="69">
        <v>300</v>
      </c>
      <c r="E19" s="76">
        <v>393</v>
      </c>
      <c r="F19" s="69">
        <v>370</v>
      </c>
      <c r="G19" s="69">
        <v>568</v>
      </c>
      <c r="H19" s="69">
        <v>526</v>
      </c>
      <c r="I19" s="69">
        <v>554</v>
      </c>
      <c r="J19" s="69">
        <v>461</v>
      </c>
      <c r="K19" s="69">
        <v>460</v>
      </c>
      <c r="L19" s="69">
        <v>496</v>
      </c>
      <c r="M19" s="69">
        <v>504</v>
      </c>
      <c r="N19" s="69">
        <v>379</v>
      </c>
    </row>
    <row r="20" spans="1:14" ht="13.9" x14ac:dyDescent="0.25">
      <c r="A20" s="52" t="s">
        <v>95</v>
      </c>
      <c r="B20" s="50" t="s">
        <v>67</v>
      </c>
      <c r="C20" s="69" t="s">
        <v>67</v>
      </c>
      <c r="D20" s="69" t="s">
        <v>67</v>
      </c>
      <c r="E20" s="69" t="s">
        <v>67</v>
      </c>
      <c r="F20" s="69" t="s">
        <v>67</v>
      </c>
      <c r="G20" s="69" t="s">
        <v>67</v>
      </c>
      <c r="H20" s="69" t="s">
        <v>67</v>
      </c>
      <c r="I20" s="69" t="s">
        <v>67</v>
      </c>
      <c r="J20" s="69" t="s">
        <v>67</v>
      </c>
      <c r="K20" s="69" t="s">
        <v>67</v>
      </c>
      <c r="L20" s="69" t="s">
        <v>67</v>
      </c>
      <c r="M20" s="69" t="s">
        <v>67</v>
      </c>
      <c r="N20" s="69" t="s">
        <v>67</v>
      </c>
    </row>
    <row r="21" spans="1:14" ht="13.9" x14ac:dyDescent="0.25">
      <c r="A21" s="52" t="s">
        <v>94</v>
      </c>
      <c r="B21" s="50">
        <v>5820</v>
      </c>
      <c r="C21" s="69">
        <v>484</v>
      </c>
      <c r="D21" s="69">
        <v>398</v>
      </c>
      <c r="E21" s="70">
        <v>482</v>
      </c>
      <c r="F21" s="73">
        <v>468</v>
      </c>
      <c r="G21" s="73">
        <v>573</v>
      </c>
      <c r="H21" s="69">
        <v>569</v>
      </c>
      <c r="I21" s="69">
        <v>516</v>
      </c>
      <c r="J21" s="69">
        <v>480</v>
      </c>
      <c r="K21" s="69">
        <v>517</v>
      </c>
      <c r="L21" s="73">
        <v>451</v>
      </c>
      <c r="M21" s="73">
        <v>453</v>
      </c>
      <c r="N21" s="73">
        <v>429</v>
      </c>
    </row>
    <row r="22" spans="1:14" ht="13.15" x14ac:dyDescent="0.25">
      <c r="A22" s="52" t="s">
        <v>93</v>
      </c>
      <c r="B22" s="50">
        <v>892</v>
      </c>
      <c r="C22" s="69">
        <v>138</v>
      </c>
      <c r="D22" s="69">
        <v>87</v>
      </c>
      <c r="E22" s="70">
        <v>91</v>
      </c>
      <c r="F22" s="69">
        <v>106</v>
      </c>
      <c r="G22" s="69">
        <v>74</v>
      </c>
      <c r="H22" s="69">
        <v>70</v>
      </c>
      <c r="I22" s="69">
        <v>106</v>
      </c>
      <c r="J22" s="69">
        <v>81</v>
      </c>
      <c r="K22" s="69">
        <v>86</v>
      </c>
      <c r="L22" s="69">
        <v>19</v>
      </c>
      <c r="M22" s="69">
        <v>15</v>
      </c>
      <c r="N22" s="69">
        <v>19</v>
      </c>
    </row>
    <row r="23" spans="1:14" ht="13.15" x14ac:dyDescent="0.25">
      <c r="A23" s="43" t="s">
        <v>92</v>
      </c>
      <c r="B23" s="45">
        <v>22532</v>
      </c>
      <c r="C23" s="68">
        <v>1134</v>
      </c>
      <c r="D23" s="68">
        <v>983</v>
      </c>
      <c r="E23" s="68">
        <v>1742</v>
      </c>
      <c r="F23" s="75">
        <v>1617</v>
      </c>
      <c r="G23" s="75">
        <v>2868</v>
      </c>
      <c r="H23" s="68">
        <v>2931</v>
      </c>
      <c r="I23" s="68">
        <v>2312</v>
      </c>
      <c r="J23" s="68">
        <v>2032</v>
      </c>
      <c r="K23" s="68">
        <v>2007</v>
      </c>
      <c r="L23" s="75">
        <v>1902</v>
      </c>
      <c r="M23" s="75">
        <v>1713</v>
      </c>
      <c r="N23" s="75">
        <v>1291</v>
      </c>
    </row>
    <row r="24" spans="1:14" ht="13.15" x14ac:dyDescent="0.25">
      <c r="A24" s="176" t="s">
        <v>118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</row>
    <row r="25" spans="1:14" ht="13.15" x14ac:dyDescent="0.25">
      <c r="A25" s="156" t="s">
        <v>117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</row>
    <row r="26" spans="1:14" ht="13.5" x14ac:dyDescent="0.2">
      <c r="A26" s="173" t="s">
        <v>34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</row>
    <row r="27" spans="1:14" x14ac:dyDescent="0.2">
      <c r="A27" s="170" t="s">
        <v>116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</row>
    <row r="28" spans="1:14" x14ac:dyDescent="0.2">
      <c r="A28" s="172" t="s">
        <v>115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</row>
    <row r="29" spans="1:14" x14ac:dyDescent="0.2">
      <c r="A29" s="172" t="s">
        <v>87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</row>
    <row r="30" spans="1:14" x14ac:dyDescent="0.2">
      <c r="A30" s="152" t="s">
        <v>114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</row>
  </sheetData>
  <mergeCells count="22">
    <mergeCell ref="A30:N30"/>
    <mergeCell ref="A26:N26"/>
    <mergeCell ref="A2:A3"/>
    <mergeCell ref="B2:B3"/>
    <mergeCell ref="C2:C3"/>
    <mergeCell ref="N2:N3"/>
    <mergeCell ref="F2:F3"/>
    <mergeCell ref="G2:G3"/>
    <mergeCell ref="A29:N29"/>
    <mergeCell ref="J2:J3"/>
    <mergeCell ref="A27:N27"/>
    <mergeCell ref="A28:N28"/>
    <mergeCell ref="H2:H3"/>
    <mergeCell ref="I2:I3"/>
    <mergeCell ref="D2:D3"/>
    <mergeCell ref="E2:E3"/>
    <mergeCell ref="A1:N1"/>
    <mergeCell ref="A25:N25"/>
    <mergeCell ref="A24:N24"/>
    <mergeCell ref="K2:K3"/>
    <mergeCell ref="L2:L3"/>
    <mergeCell ref="M2:M3"/>
  </mergeCells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1"/>
    </sheetView>
  </sheetViews>
  <sheetFormatPr baseColWidth="10" defaultColWidth="11.42578125" defaultRowHeight="12.75" x14ac:dyDescent="0.2"/>
  <cols>
    <col min="1" max="1" width="14" style="41" customWidth="1"/>
    <col min="2" max="14" width="8.7109375" style="41" customWidth="1"/>
    <col min="15" max="16384" width="11.42578125" style="41"/>
  </cols>
  <sheetData>
    <row r="1" spans="1:14" x14ac:dyDescent="0.2">
      <c r="A1" s="175" t="s">
        <v>122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4" x14ac:dyDescent="0.2">
      <c r="A2" s="158" t="s">
        <v>113</v>
      </c>
      <c r="B2" s="164" t="s">
        <v>1</v>
      </c>
      <c r="C2" s="158" t="s">
        <v>2</v>
      </c>
      <c r="D2" s="158" t="s">
        <v>3</v>
      </c>
      <c r="E2" s="158" t="s">
        <v>112</v>
      </c>
      <c r="F2" s="158" t="s">
        <v>5</v>
      </c>
      <c r="G2" s="158" t="s">
        <v>6</v>
      </c>
      <c r="H2" s="158" t="s">
        <v>111</v>
      </c>
      <c r="I2" s="158" t="s">
        <v>8</v>
      </c>
      <c r="J2" s="158" t="s">
        <v>9</v>
      </c>
      <c r="K2" s="158" t="s">
        <v>10</v>
      </c>
      <c r="L2" s="158" t="s">
        <v>78</v>
      </c>
      <c r="M2" s="158" t="s">
        <v>77</v>
      </c>
      <c r="N2" s="158" t="s">
        <v>76</v>
      </c>
    </row>
    <row r="3" spans="1:14" x14ac:dyDescent="0.2">
      <c r="A3" s="177"/>
      <c r="B3" s="180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1:14" ht="13.15" x14ac:dyDescent="0.25">
      <c r="A4" s="58" t="s">
        <v>1</v>
      </c>
      <c r="B4" s="50">
        <v>270018</v>
      </c>
      <c r="C4" s="50">
        <v>19047</v>
      </c>
      <c r="D4" s="50">
        <v>16491</v>
      </c>
      <c r="E4" s="50">
        <v>19635</v>
      </c>
      <c r="F4" s="50">
        <v>19747</v>
      </c>
      <c r="G4" s="50">
        <v>20635</v>
      </c>
      <c r="H4" s="50">
        <v>21348</v>
      </c>
      <c r="I4" s="50">
        <v>25989</v>
      </c>
      <c r="J4" s="50">
        <v>26683</v>
      </c>
      <c r="K4" s="50">
        <v>25999</v>
      </c>
      <c r="L4" s="50">
        <v>26539</v>
      </c>
      <c r="M4" s="50">
        <v>25625</v>
      </c>
      <c r="N4" s="50">
        <v>22280</v>
      </c>
    </row>
    <row r="5" spans="1:14" ht="13.15" x14ac:dyDescent="0.25">
      <c r="A5" s="52" t="s">
        <v>110</v>
      </c>
      <c r="B5" s="50">
        <v>15782</v>
      </c>
      <c r="C5" s="69">
        <v>1221</v>
      </c>
      <c r="D5" s="76">
        <v>966</v>
      </c>
      <c r="E5" s="70">
        <v>1082</v>
      </c>
      <c r="F5" s="73">
        <v>1116</v>
      </c>
      <c r="G5" s="73">
        <v>1168</v>
      </c>
      <c r="H5" s="69">
        <v>1261</v>
      </c>
      <c r="I5" s="69">
        <v>1609</v>
      </c>
      <c r="J5" s="69">
        <v>1662</v>
      </c>
      <c r="K5" s="69">
        <v>1507</v>
      </c>
      <c r="L5" s="73">
        <v>1463</v>
      </c>
      <c r="M5" s="69">
        <v>1414</v>
      </c>
      <c r="N5" s="73">
        <v>1313</v>
      </c>
    </row>
    <row r="6" spans="1:14" ht="13.15" x14ac:dyDescent="0.25">
      <c r="A6" s="52" t="s">
        <v>109</v>
      </c>
      <c r="B6" s="50">
        <v>24476</v>
      </c>
      <c r="C6" s="69">
        <v>1754</v>
      </c>
      <c r="D6" s="76">
        <v>1607</v>
      </c>
      <c r="E6" s="70">
        <v>1840</v>
      </c>
      <c r="F6" s="73">
        <v>1817</v>
      </c>
      <c r="G6" s="73">
        <v>1938</v>
      </c>
      <c r="H6" s="69">
        <v>1845</v>
      </c>
      <c r="I6" s="69">
        <v>2340</v>
      </c>
      <c r="J6" s="69">
        <v>2317</v>
      </c>
      <c r="K6" s="69">
        <v>2228</v>
      </c>
      <c r="L6" s="73">
        <v>2432</v>
      </c>
      <c r="M6" s="69">
        <v>2308</v>
      </c>
      <c r="N6" s="73">
        <v>2050</v>
      </c>
    </row>
    <row r="7" spans="1:14" ht="13.15" x14ac:dyDescent="0.25">
      <c r="A7" s="52" t="s">
        <v>108</v>
      </c>
      <c r="B7" s="50">
        <v>21562</v>
      </c>
      <c r="C7" s="69">
        <v>1551</v>
      </c>
      <c r="D7" s="76">
        <v>1236</v>
      </c>
      <c r="E7" s="70">
        <v>1525</v>
      </c>
      <c r="F7" s="73">
        <v>1636</v>
      </c>
      <c r="G7" s="73">
        <v>1658</v>
      </c>
      <c r="H7" s="69">
        <v>1663</v>
      </c>
      <c r="I7" s="69">
        <v>2077</v>
      </c>
      <c r="J7" s="69">
        <v>2180</v>
      </c>
      <c r="K7" s="69">
        <v>2174</v>
      </c>
      <c r="L7" s="73">
        <v>2085</v>
      </c>
      <c r="M7" s="69">
        <v>2009</v>
      </c>
      <c r="N7" s="73">
        <v>1768</v>
      </c>
    </row>
    <row r="8" spans="1:14" x14ac:dyDescent="0.2">
      <c r="A8" s="52" t="s">
        <v>107</v>
      </c>
      <c r="B8" s="50">
        <v>19600</v>
      </c>
      <c r="C8" s="69">
        <v>1556</v>
      </c>
      <c r="D8" s="76">
        <v>1349</v>
      </c>
      <c r="E8" s="70">
        <v>1492</v>
      </c>
      <c r="F8" s="73">
        <v>1500</v>
      </c>
      <c r="G8" s="73">
        <v>1579</v>
      </c>
      <c r="H8" s="69">
        <v>1530</v>
      </c>
      <c r="I8" s="70">
        <v>1716</v>
      </c>
      <c r="J8" s="69">
        <v>1742</v>
      </c>
      <c r="K8" s="69">
        <v>1680</v>
      </c>
      <c r="L8" s="73">
        <v>1823</v>
      </c>
      <c r="M8" s="69">
        <v>1797</v>
      </c>
      <c r="N8" s="73">
        <v>1836</v>
      </c>
    </row>
    <row r="9" spans="1:14" ht="13.15" x14ac:dyDescent="0.25">
      <c r="A9" s="52" t="s">
        <v>106</v>
      </c>
      <c r="B9" s="50">
        <v>19705</v>
      </c>
      <c r="C9" s="69">
        <v>1342</v>
      </c>
      <c r="D9" s="76">
        <v>1328</v>
      </c>
      <c r="E9" s="70">
        <v>1395</v>
      </c>
      <c r="F9" s="73">
        <v>1502</v>
      </c>
      <c r="G9" s="73">
        <v>1530</v>
      </c>
      <c r="H9" s="69">
        <v>1608</v>
      </c>
      <c r="I9" s="70">
        <v>1867</v>
      </c>
      <c r="J9" s="69">
        <v>1904</v>
      </c>
      <c r="K9" s="69">
        <v>1840</v>
      </c>
      <c r="L9" s="73">
        <v>1953</v>
      </c>
      <c r="M9" s="69">
        <v>1797</v>
      </c>
      <c r="N9" s="73">
        <v>1639</v>
      </c>
    </row>
    <row r="10" spans="1:14" x14ac:dyDescent="0.2">
      <c r="A10" s="52" t="s">
        <v>105</v>
      </c>
      <c r="B10" s="50">
        <v>24366</v>
      </c>
      <c r="C10" s="69">
        <v>1743</v>
      </c>
      <c r="D10" s="76">
        <v>1574</v>
      </c>
      <c r="E10" s="70">
        <v>1759</v>
      </c>
      <c r="F10" s="73">
        <v>1668</v>
      </c>
      <c r="G10" s="73">
        <v>1995</v>
      </c>
      <c r="H10" s="69">
        <v>1974</v>
      </c>
      <c r="I10" s="70">
        <v>2448</v>
      </c>
      <c r="J10" s="69">
        <v>2474</v>
      </c>
      <c r="K10" s="69">
        <v>2205</v>
      </c>
      <c r="L10" s="73">
        <v>2292</v>
      </c>
      <c r="M10" s="69">
        <v>2286</v>
      </c>
      <c r="N10" s="73">
        <v>1948</v>
      </c>
    </row>
    <row r="11" spans="1:14" ht="13.15" x14ac:dyDescent="0.25">
      <c r="A11" s="52" t="s">
        <v>104</v>
      </c>
      <c r="B11" s="50">
        <v>20452</v>
      </c>
      <c r="C11" s="69">
        <v>1565</v>
      </c>
      <c r="D11" s="76">
        <v>1310</v>
      </c>
      <c r="E11" s="70">
        <v>1616</v>
      </c>
      <c r="F11" s="73">
        <v>1573</v>
      </c>
      <c r="G11" s="73">
        <v>1611</v>
      </c>
      <c r="H11" s="70">
        <v>1635</v>
      </c>
      <c r="I11" s="69">
        <v>2015</v>
      </c>
      <c r="J11" s="69">
        <v>1834</v>
      </c>
      <c r="K11" s="69">
        <v>1967</v>
      </c>
      <c r="L11" s="73">
        <v>1926</v>
      </c>
      <c r="M11" s="69">
        <v>1751</v>
      </c>
      <c r="N11" s="73">
        <v>1649</v>
      </c>
    </row>
    <row r="12" spans="1:14" x14ac:dyDescent="0.2">
      <c r="A12" s="52" t="s">
        <v>103</v>
      </c>
      <c r="B12" s="50">
        <v>31786</v>
      </c>
      <c r="C12" s="69">
        <v>2291</v>
      </c>
      <c r="D12" s="76">
        <v>2020</v>
      </c>
      <c r="E12" s="70">
        <v>2256</v>
      </c>
      <c r="F12" s="73">
        <v>2267</v>
      </c>
      <c r="G12" s="73">
        <v>2296</v>
      </c>
      <c r="H12" s="76">
        <v>2481</v>
      </c>
      <c r="I12" s="69">
        <v>3054</v>
      </c>
      <c r="J12" s="69">
        <v>3150</v>
      </c>
      <c r="K12" s="69">
        <v>3107</v>
      </c>
      <c r="L12" s="73">
        <v>3210</v>
      </c>
      <c r="M12" s="69">
        <v>2944</v>
      </c>
      <c r="N12" s="73">
        <v>2710</v>
      </c>
    </row>
    <row r="13" spans="1:14" ht="13.15" x14ac:dyDescent="0.25">
      <c r="A13" s="52" t="s">
        <v>102</v>
      </c>
      <c r="B13" s="50">
        <v>6306</v>
      </c>
      <c r="C13" s="69">
        <v>429</v>
      </c>
      <c r="D13" s="76">
        <v>313</v>
      </c>
      <c r="E13" s="70">
        <v>430</v>
      </c>
      <c r="F13" s="73">
        <v>457</v>
      </c>
      <c r="G13" s="73">
        <v>452</v>
      </c>
      <c r="H13" s="69">
        <v>517</v>
      </c>
      <c r="I13" s="69">
        <v>647</v>
      </c>
      <c r="J13" s="69">
        <v>692</v>
      </c>
      <c r="K13" s="76">
        <v>695</v>
      </c>
      <c r="L13" s="73">
        <v>628</v>
      </c>
      <c r="M13" s="69">
        <v>626</v>
      </c>
      <c r="N13" s="73">
        <v>420</v>
      </c>
    </row>
    <row r="14" spans="1:14" ht="13.15" x14ac:dyDescent="0.25">
      <c r="A14" s="52" t="s">
        <v>101</v>
      </c>
      <c r="B14" s="50">
        <v>17783</v>
      </c>
      <c r="C14" s="69">
        <v>1285</v>
      </c>
      <c r="D14" s="76">
        <v>1147</v>
      </c>
      <c r="E14" s="70">
        <v>1309</v>
      </c>
      <c r="F14" s="73">
        <v>1300</v>
      </c>
      <c r="G14" s="73">
        <v>1342</v>
      </c>
      <c r="H14" s="76">
        <v>1383</v>
      </c>
      <c r="I14" s="69">
        <v>1706</v>
      </c>
      <c r="J14" s="69">
        <v>1781</v>
      </c>
      <c r="K14" s="76">
        <v>1779</v>
      </c>
      <c r="L14" s="73">
        <v>1696</v>
      </c>
      <c r="M14" s="69">
        <v>1578</v>
      </c>
      <c r="N14" s="73">
        <v>1477</v>
      </c>
    </row>
    <row r="15" spans="1:14" x14ac:dyDescent="0.2">
      <c r="A15" s="52" t="s">
        <v>100</v>
      </c>
      <c r="B15" s="50">
        <v>9609</v>
      </c>
      <c r="C15" s="69">
        <v>693</v>
      </c>
      <c r="D15" s="76">
        <v>562</v>
      </c>
      <c r="E15" s="70">
        <v>630</v>
      </c>
      <c r="F15" s="73">
        <v>687</v>
      </c>
      <c r="G15" s="73">
        <v>746</v>
      </c>
      <c r="H15" s="69">
        <v>737</v>
      </c>
      <c r="I15" s="69">
        <v>936</v>
      </c>
      <c r="J15" s="69">
        <v>989</v>
      </c>
      <c r="K15" s="76">
        <v>902</v>
      </c>
      <c r="L15" s="73">
        <v>945</v>
      </c>
      <c r="M15" s="69">
        <v>933</v>
      </c>
      <c r="N15" s="73">
        <v>849</v>
      </c>
    </row>
    <row r="16" spans="1:14" x14ac:dyDescent="0.2">
      <c r="A16" s="52" t="s">
        <v>99</v>
      </c>
      <c r="B16" s="50">
        <v>11403</v>
      </c>
      <c r="C16" s="69">
        <v>778</v>
      </c>
      <c r="D16" s="76">
        <v>665</v>
      </c>
      <c r="E16" s="70">
        <v>797</v>
      </c>
      <c r="F16" s="73">
        <v>817</v>
      </c>
      <c r="G16" s="73">
        <v>928</v>
      </c>
      <c r="H16" s="69">
        <v>884</v>
      </c>
      <c r="I16" s="69">
        <v>1151</v>
      </c>
      <c r="J16" s="69">
        <v>1156</v>
      </c>
      <c r="K16" s="69">
        <v>1135</v>
      </c>
      <c r="L16" s="73">
        <v>1109</v>
      </c>
      <c r="M16" s="69">
        <v>1034</v>
      </c>
      <c r="N16" s="73">
        <v>949</v>
      </c>
    </row>
    <row r="17" spans="1:14" ht="13.15" x14ac:dyDescent="0.25">
      <c r="A17" s="52" t="s">
        <v>98</v>
      </c>
      <c r="B17" s="50">
        <v>7836</v>
      </c>
      <c r="C17" s="69">
        <v>504</v>
      </c>
      <c r="D17" s="76">
        <v>428</v>
      </c>
      <c r="E17" s="70">
        <v>553</v>
      </c>
      <c r="F17" s="73">
        <v>532</v>
      </c>
      <c r="G17" s="73">
        <v>602</v>
      </c>
      <c r="H17" s="69">
        <v>639</v>
      </c>
      <c r="I17" s="69">
        <v>752</v>
      </c>
      <c r="J17" s="69">
        <v>855</v>
      </c>
      <c r="K17" s="69">
        <v>771</v>
      </c>
      <c r="L17" s="73">
        <v>798</v>
      </c>
      <c r="M17" s="69">
        <v>761</v>
      </c>
      <c r="N17" s="73">
        <v>641</v>
      </c>
    </row>
    <row r="18" spans="1:14" ht="13.9" x14ac:dyDescent="0.25">
      <c r="A18" s="52" t="s">
        <v>97</v>
      </c>
      <c r="B18" s="50">
        <v>9355</v>
      </c>
      <c r="C18" s="76">
        <v>717</v>
      </c>
      <c r="D18" s="69">
        <v>558</v>
      </c>
      <c r="E18" s="70">
        <v>752</v>
      </c>
      <c r="F18" s="69">
        <v>722</v>
      </c>
      <c r="G18" s="69">
        <v>767</v>
      </c>
      <c r="H18" s="69">
        <v>780</v>
      </c>
      <c r="I18" s="69">
        <v>847</v>
      </c>
      <c r="J18" s="69">
        <v>876</v>
      </c>
      <c r="K18" s="69">
        <v>861</v>
      </c>
      <c r="L18" s="69">
        <v>903</v>
      </c>
      <c r="M18" s="69">
        <v>869</v>
      </c>
      <c r="N18" s="69">
        <v>703</v>
      </c>
    </row>
    <row r="19" spans="1:14" ht="13.9" x14ac:dyDescent="0.25">
      <c r="A19" s="52" t="s">
        <v>96</v>
      </c>
      <c r="B19" s="50">
        <v>4809</v>
      </c>
      <c r="C19" s="69">
        <v>206</v>
      </c>
      <c r="D19" s="69">
        <v>173</v>
      </c>
      <c r="E19" s="76">
        <v>214</v>
      </c>
      <c r="F19" s="69">
        <v>236</v>
      </c>
      <c r="G19" s="69">
        <v>263</v>
      </c>
      <c r="H19" s="69">
        <v>291</v>
      </c>
      <c r="I19" s="69">
        <v>379</v>
      </c>
      <c r="J19" s="69">
        <v>514</v>
      </c>
      <c r="K19" s="69">
        <v>593</v>
      </c>
      <c r="L19" s="69">
        <v>690</v>
      </c>
      <c r="M19" s="69">
        <v>713</v>
      </c>
      <c r="N19" s="69">
        <v>537</v>
      </c>
    </row>
    <row r="20" spans="1:14" ht="13.9" x14ac:dyDescent="0.25">
      <c r="A20" s="52" t="s">
        <v>95</v>
      </c>
      <c r="B20" s="50">
        <v>26</v>
      </c>
      <c r="C20" s="69">
        <v>1</v>
      </c>
      <c r="D20" s="77">
        <v>4</v>
      </c>
      <c r="E20" s="69">
        <v>3</v>
      </c>
      <c r="F20" s="69">
        <v>5</v>
      </c>
      <c r="G20" s="69">
        <v>3</v>
      </c>
      <c r="H20" s="69">
        <v>1</v>
      </c>
      <c r="I20" s="69">
        <v>3</v>
      </c>
      <c r="J20" s="69">
        <v>0</v>
      </c>
      <c r="K20" s="69">
        <v>2</v>
      </c>
      <c r="L20" s="69">
        <v>3</v>
      </c>
      <c r="M20" s="77">
        <v>1</v>
      </c>
      <c r="N20" s="69">
        <v>0</v>
      </c>
    </row>
    <row r="21" spans="1:14" ht="13.9" x14ac:dyDescent="0.25">
      <c r="A21" s="52" t="s">
        <v>94</v>
      </c>
      <c r="B21" s="50">
        <v>6161</v>
      </c>
      <c r="C21" s="69">
        <v>456</v>
      </c>
      <c r="D21" s="69">
        <v>407</v>
      </c>
      <c r="E21" s="70">
        <v>464</v>
      </c>
      <c r="F21" s="73">
        <v>407</v>
      </c>
      <c r="G21" s="73">
        <v>458</v>
      </c>
      <c r="H21" s="69">
        <v>491</v>
      </c>
      <c r="I21" s="69">
        <v>590</v>
      </c>
      <c r="J21" s="69">
        <v>592</v>
      </c>
      <c r="K21" s="69">
        <v>564</v>
      </c>
      <c r="L21" s="73">
        <v>614</v>
      </c>
      <c r="M21" s="69">
        <v>622</v>
      </c>
      <c r="N21" s="73">
        <v>496</v>
      </c>
    </row>
    <row r="22" spans="1:14" ht="13.15" x14ac:dyDescent="0.25">
      <c r="A22" s="52" t="s">
        <v>93</v>
      </c>
      <c r="B22" s="50">
        <v>1236</v>
      </c>
      <c r="C22" s="69">
        <v>127</v>
      </c>
      <c r="D22" s="69">
        <v>86</v>
      </c>
      <c r="E22" s="70">
        <v>76</v>
      </c>
      <c r="F22" s="69">
        <v>80</v>
      </c>
      <c r="G22" s="69">
        <v>77</v>
      </c>
      <c r="H22" s="69">
        <v>115</v>
      </c>
      <c r="I22" s="69">
        <v>118</v>
      </c>
      <c r="J22" s="69">
        <v>105</v>
      </c>
      <c r="K22" s="69">
        <v>112</v>
      </c>
      <c r="L22" s="69">
        <v>126</v>
      </c>
      <c r="M22" s="69">
        <v>114</v>
      </c>
      <c r="N22" s="69">
        <v>100</v>
      </c>
    </row>
    <row r="23" spans="1:14" ht="13.15" x14ac:dyDescent="0.25">
      <c r="A23" s="43" t="s">
        <v>92</v>
      </c>
      <c r="B23" s="45">
        <v>17765</v>
      </c>
      <c r="C23" s="68">
        <v>828</v>
      </c>
      <c r="D23" s="68">
        <v>758</v>
      </c>
      <c r="E23" s="68">
        <v>1442</v>
      </c>
      <c r="F23" s="75">
        <v>1425</v>
      </c>
      <c r="G23" s="75">
        <v>1222</v>
      </c>
      <c r="H23" s="68">
        <v>1513</v>
      </c>
      <c r="I23" s="68">
        <v>1734</v>
      </c>
      <c r="J23" s="68">
        <v>1860</v>
      </c>
      <c r="K23" s="68">
        <v>1877</v>
      </c>
      <c r="L23" s="75">
        <v>1843</v>
      </c>
      <c r="M23" s="68">
        <v>2068</v>
      </c>
      <c r="N23" s="75">
        <v>1195</v>
      </c>
    </row>
    <row r="24" spans="1:14" ht="13.15" x14ac:dyDescent="0.25">
      <c r="A24" s="176" t="s">
        <v>118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</row>
    <row r="25" spans="1:14" ht="13.15" x14ac:dyDescent="0.25">
      <c r="A25" s="156" t="s">
        <v>117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</row>
    <row r="26" spans="1:14" ht="13.5" x14ac:dyDescent="0.2">
      <c r="A26" s="173" t="s">
        <v>34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</row>
    <row r="27" spans="1:14" x14ac:dyDescent="0.2">
      <c r="A27" s="178" t="s">
        <v>116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</row>
    <row r="28" spans="1:14" x14ac:dyDescent="0.2">
      <c r="A28" s="172" t="s">
        <v>115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</row>
    <row r="29" spans="1:14" x14ac:dyDescent="0.2">
      <c r="A29" s="172" t="s">
        <v>87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</row>
    <row r="30" spans="1:14" x14ac:dyDescent="0.2">
      <c r="A30" s="152" t="s">
        <v>114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</row>
  </sheetData>
  <mergeCells count="22">
    <mergeCell ref="A1:N1"/>
    <mergeCell ref="A30:N30"/>
    <mergeCell ref="A26:N26"/>
    <mergeCell ref="A25:N25"/>
    <mergeCell ref="A24:N24"/>
    <mergeCell ref="A2:A3"/>
    <mergeCell ref="K2:K3"/>
    <mergeCell ref="L2:L3"/>
    <mergeCell ref="A29:N29"/>
    <mergeCell ref="N2:N3"/>
    <mergeCell ref="H2:H3"/>
    <mergeCell ref="M2:M3"/>
    <mergeCell ref="A27:N27"/>
    <mergeCell ref="A28:N28"/>
    <mergeCell ref="I2:I3"/>
    <mergeCell ref="J2:J3"/>
    <mergeCell ref="F2:F3"/>
    <mergeCell ref="G2:G3"/>
    <mergeCell ref="B2:B3"/>
    <mergeCell ref="C2:C3"/>
    <mergeCell ref="D2:D3"/>
    <mergeCell ref="E2:E3"/>
  </mergeCells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1"/>
    </sheetView>
  </sheetViews>
  <sheetFormatPr baseColWidth="10" defaultColWidth="9.140625" defaultRowHeight="12.75" x14ac:dyDescent="0.2"/>
  <cols>
    <col min="1" max="1" width="20.7109375" style="41" customWidth="1"/>
    <col min="2" max="2" width="10.28515625" style="78" customWidth="1"/>
    <col min="3" max="14" width="7.7109375" style="41" customWidth="1"/>
    <col min="15" max="16384" width="9.140625" style="41"/>
  </cols>
  <sheetData>
    <row r="1" spans="1:14" ht="12.75" customHeight="1" x14ac:dyDescent="0.2">
      <c r="A1" s="175" t="s">
        <v>123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4" ht="13.15" x14ac:dyDescent="0.25">
      <c r="A2" s="86" t="s">
        <v>113</v>
      </c>
      <c r="B2" s="85" t="s">
        <v>1</v>
      </c>
      <c r="C2" s="61" t="s">
        <v>2</v>
      </c>
      <c r="D2" s="61" t="s">
        <v>3</v>
      </c>
      <c r="E2" s="61" t="s">
        <v>112</v>
      </c>
      <c r="F2" s="61" t="s">
        <v>5</v>
      </c>
      <c r="G2" s="61" t="s">
        <v>6</v>
      </c>
      <c r="H2" s="61" t="s">
        <v>111</v>
      </c>
      <c r="I2" s="61" t="s">
        <v>8</v>
      </c>
      <c r="J2" s="61" t="s">
        <v>9</v>
      </c>
      <c r="K2" s="61" t="s">
        <v>10</v>
      </c>
      <c r="L2" s="61" t="s">
        <v>78</v>
      </c>
      <c r="M2" s="61" t="s">
        <v>77</v>
      </c>
      <c r="N2" s="61" t="s">
        <v>76</v>
      </c>
    </row>
    <row r="3" spans="1:14" ht="13.15" x14ac:dyDescent="0.25">
      <c r="A3" s="58" t="s">
        <v>1</v>
      </c>
      <c r="B3" s="50">
        <v>211227</v>
      </c>
      <c r="C3" s="50">
        <v>15545</v>
      </c>
      <c r="D3" s="50">
        <v>14747</v>
      </c>
      <c r="E3" s="50">
        <v>16460</v>
      </c>
      <c r="F3" s="50">
        <v>17144</v>
      </c>
      <c r="G3" s="50">
        <v>17899</v>
      </c>
      <c r="H3" s="50">
        <v>18225</v>
      </c>
      <c r="I3" s="50">
        <v>17008</v>
      </c>
      <c r="J3" s="50">
        <v>18711</v>
      </c>
      <c r="K3" s="50">
        <v>16743</v>
      </c>
      <c r="L3" s="50">
        <v>17259</v>
      </c>
      <c r="M3" s="50">
        <v>21170</v>
      </c>
      <c r="N3" s="50">
        <v>20316</v>
      </c>
    </row>
    <row r="4" spans="1:14" ht="13.15" x14ac:dyDescent="0.25">
      <c r="A4" s="52" t="s">
        <v>110</v>
      </c>
      <c r="B4" s="50">
        <v>12734</v>
      </c>
      <c r="C4" s="81">
        <v>998</v>
      </c>
      <c r="D4" s="83">
        <v>928</v>
      </c>
      <c r="E4" s="82">
        <v>966</v>
      </c>
      <c r="F4" s="81">
        <v>1136</v>
      </c>
      <c r="G4" s="83">
        <v>1098</v>
      </c>
      <c r="H4" s="81">
        <v>1058</v>
      </c>
      <c r="I4" s="81">
        <v>973</v>
      </c>
      <c r="J4" s="81">
        <v>1018</v>
      </c>
      <c r="K4" s="81">
        <v>904</v>
      </c>
      <c r="L4" s="81">
        <v>1012</v>
      </c>
      <c r="M4" s="81">
        <v>1371</v>
      </c>
      <c r="N4" s="81">
        <v>1272</v>
      </c>
    </row>
    <row r="5" spans="1:14" ht="13.15" x14ac:dyDescent="0.25">
      <c r="A5" s="52" t="s">
        <v>109</v>
      </c>
      <c r="B5" s="50">
        <v>18913</v>
      </c>
      <c r="C5" s="81">
        <v>1452</v>
      </c>
      <c r="D5" s="83">
        <v>1497</v>
      </c>
      <c r="E5" s="82">
        <v>1548</v>
      </c>
      <c r="F5" s="81">
        <v>1494</v>
      </c>
      <c r="G5" s="83">
        <v>1742</v>
      </c>
      <c r="H5" s="81">
        <v>1611</v>
      </c>
      <c r="I5" s="81">
        <v>1450</v>
      </c>
      <c r="J5" s="81">
        <v>1629</v>
      </c>
      <c r="K5" s="81">
        <v>1418</v>
      </c>
      <c r="L5" s="81">
        <v>1487</v>
      </c>
      <c r="M5" s="81">
        <v>1703</v>
      </c>
      <c r="N5" s="81">
        <v>1882</v>
      </c>
    </row>
    <row r="6" spans="1:14" ht="13.15" x14ac:dyDescent="0.25">
      <c r="A6" s="52" t="s">
        <v>108</v>
      </c>
      <c r="B6" s="50">
        <v>15907</v>
      </c>
      <c r="C6" s="81">
        <v>1234</v>
      </c>
      <c r="D6" s="83">
        <v>1161</v>
      </c>
      <c r="E6" s="82">
        <v>1214</v>
      </c>
      <c r="F6" s="81">
        <v>1145</v>
      </c>
      <c r="G6" s="83">
        <v>1240</v>
      </c>
      <c r="H6" s="81">
        <v>1277</v>
      </c>
      <c r="I6" s="81">
        <v>1342</v>
      </c>
      <c r="J6" s="81">
        <v>1400</v>
      </c>
      <c r="K6" s="81">
        <v>1292</v>
      </c>
      <c r="L6" s="81">
        <v>1347</v>
      </c>
      <c r="M6" s="81">
        <v>1637</v>
      </c>
      <c r="N6" s="81">
        <v>1618</v>
      </c>
    </row>
    <row r="7" spans="1:14" x14ac:dyDescent="0.2">
      <c r="A7" s="52" t="s">
        <v>107</v>
      </c>
      <c r="B7" s="50">
        <v>16308</v>
      </c>
      <c r="C7" s="81">
        <v>1209</v>
      </c>
      <c r="D7" s="83">
        <v>1190</v>
      </c>
      <c r="E7" s="82">
        <v>1313</v>
      </c>
      <c r="F7" s="81">
        <v>1342</v>
      </c>
      <c r="G7" s="83">
        <v>1354</v>
      </c>
      <c r="H7" s="81">
        <v>1276</v>
      </c>
      <c r="I7" s="82">
        <v>1268</v>
      </c>
      <c r="J7" s="81">
        <v>1372</v>
      </c>
      <c r="K7" s="81">
        <v>1103</v>
      </c>
      <c r="L7" s="81">
        <v>1321</v>
      </c>
      <c r="M7" s="81">
        <v>1915</v>
      </c>
      <c r="N7" s="81">
        <v>1645</v>
      </c>
    </row>
    <row r="8" spans="1:14" ht="13.15" x14ac:dyDescent="0.25">
      <c r="A8" s="52" t="s">
        <v>106</v>
      </c>
      <c r="B8" s="50">
        <v>15867</v>
      </c>
      <c r="C8" s="81">
        <v>1186</v>
      </c>
      <c r="D8" s="83">
        <v>1121</v>
      </c>
      <c r="E8" s="82">
        <v>1218</v>
      </c>
      <c r="F8" s="83">
        <v>1315</v>
      </c>
      <c r="G8" s="83">
        <v>1279</v>
      </c>
      <c r="H8" s="81">
        <v>1323</v>
      </c>
      <c r="I8" s="82">
        <v>1289</v>
      </c>
      <c r="J8" s="81">
        <v>1417</v>
      </c>
      <c r="K8" s="81">
        <v>1182</v>
      </c>
      <c r="L8" s="81">
        <v>1344</v>
      </c>
      <c r="M8" s="81">
        <v>1567</v>
      </c>
      <c r="N8" s="81">
        <v>1626</v>
      </c>
    </row>
    <row r="9" spans="1:14" x14ac:dyDescent="0.2">
      <c r="A9" s="52" t="s">
        <v>105</v>
      </c>
      <c r="B9" s="50">
        <v>18327</v>
      </c>
      <c r="C9" s="81">
        <v>1539</v>
      </c>
      <c r="D9" s="83">
        <v>1392</v>
      </c>
      <c r="E9" s="82">
        <v>1313</v>
      </c>
      <c r="F9" s="83">
        <v>1451</v>
      </c>
      <c r="G9" s="83">
        <v>1406</v>
      </c>
      <c r="H9" s="81">
        <v>1463</v>
      </c>
      <c r="I9" s="82">
        <v>1549</v>
      </c>
      <c r="J9" s="81">
        <v>1556</v>
      </c>
      <c r="K9" s="81">
        <v>1498</v>
      </c>
      <c r="L9" s="81">
        <v>1630</v>
      </c>
      <c r="M9" s="81">
        <v>1769</v>
      </c>
      <c r="N9" s="81">
        <v>1761</v>
      </c>
    </row>
    <row r="10" spans="1:14" ht="13.15" x14ac:dyDescent="0.25">
      <c r="A10" s="52" t="s">
        <v>104</v>
      </c>
      <c r="B10" s="50">
        <v>16397</v>
      </c>
      <c r="C10" s="81">
        <v>1293</v>
      </c>
      <c r="D10" s="83">
        <v>1171</v>
      </c>
      <c r="E10" s="82">
        <v>1213</v>
      </c>
      <c r="F10" s="83">
        <v>1296</v>
      </c>
      <c r="G10" s="83">
        <v>1347</v>
      </c>
      <c r="H10" s="82">
        <v>1427</v>
      </c>
      <c r="I10" s="81">
        <v>1322</v>
      </c>
      <c r="J10" s="81">
        <v>1442</v>
      </c>
      <c r="K10" s="81">
        <v>1226</v>
      </c>
      <c r="L10" s="83">
        <v>1315</v>
      </c>
      <c r="M10" s="81">
        <v>1684</v>
      </c>
      <c r="N10" s="81">
        <v>1661</v>
      </c>
    </row>
    <row r="11" spans="1:14" x14ac:dyDescent="0.2">
      <c r="A11" s="52" t="s">
        <v>103</v>
      </c>
      <c r="B11" s="50">
        <v>23829</v>
      </c>
      <c r="C11" s="81">
        <v>1771</v>
      </c>
      <c r="D11" s="83">
        <v>1736</v>
      </c>
      <c r="E11" s="82">
        <v>1805</v>
      </c>
      <c r="F11" s="83">
        <v>1888</v>
      </c>
      <c r="G11" s="83">
        <v>1878</v>
      </c>
      <c r="H11" s="83">
        <v>1976</v>
      </c>
      <c r="I11" s="81">
        <v>1953</v>
      </c>
      <c r="J11" s="81">
        <v>2096</v>
      </c>
      <c r="K11" s="81">
        <v>1850</v>
      </c>
      <c r="L11" s="83">
        <v>1904</v>
      </c>
      <c r="M11" s="81">
        <v>2508</v>
      </c>
      <c r="N11" s="81">
        <v>2464</v>
      </c>
    </row>
    <row r="12" spans="1:14" ht="13.15" x14ac:dyDescent="0.25">
      <c r="A12" s="52" t="s">
        <v>102</v>
      </c>
      <c r="B12" s="50">
        <v>4217</v>
      </c>
      <c r="C12" s="81">
        <v>284</v>
      </c>
      <c r="D12" s="83">
        <v>308</v>
      </c>
      <c r="E12" s="82">
        <v>392</v>
      </c>
      <c r="F12" s="83">
        <v>333</v>
      </c>
      <c r="G12" s="83">
        <v>398</v>
      </c>
      <c r="H12" s="81">
        <v>377</v>
      </c>
      <c r="I12" s="81">
        <v>312</v>
      </c>
      <c r="J12" s="81">
        <v>296</v>
      </c>
      <c r="K12" s="83">
        <v>395</v>
      </c>
      <c r="L12" s="81">
        <v>353</v>
      </c>
      <c r="M12" s="81">
        <v>380</v>
      </c>
      <c r="N12" s="81">
        <v>389</v>
      </c>
    </row>
    <row r="13" spans="1:14" ht="13.15" x14ac:dyDescent="0.25">
      <c r="A13" s="52" t="s">
        <v>101</v>
      </c>
      <c r="B13" s="50">
        <v>13976</v>
      </c>
      <c r="C13" s="81">
        <v>1121</v>
      </c>
      <c r="D13" s="83">
        <v>973</v>
      </c>
      <c r="E13" s="82">
        <v>1039</v>
      </c>
      <c r="F13" s="83">
        <v>1104</v>
      </c>
      <c r="G13" s="83">
        <v>1156</v>
      </c>
      <c r="H13" s="83">
        <v>1184</v>
      </c>
      <c r="I13" s="81">
        <v>1186</v>
      </c>
      <c r="J13" s="81">
        <v>1329</v>
      </c>
      <c r="K13" s="83">
        <v>1000</v>
      </c>
      <c r="L13" s="81">
        <v>1176</v>
      </c>
      <c r="M13" s="81">
        <v>1383</v>
      </c>
      <c r="N13" s="81">
        <v>1325</v>
      </c>
    </row>
    <row r="14" spans="1:14" x14ac:dyDescent="0.2">
      <c r="A14" s="52" t="s">
        <v>100</v>
      </c>
      <c r="B14" s="50">
        <v>7219</v>
      </c>
      <c r="C14" s="81">
        <v>546</v>
      </c>
      <c r="D14" s="83">
        <v>514</v>
      </c>
      <c r="E14" s="82">
        <v>545</v>
      </c>
      <c r="F14" s="83">
        <v>622</v>
      </c>
      <c r="G14" s="83">
        <v>610</v>
      </c>
      <c r="H14" s="81">
        <v>612</v>
      </c>
      <c r="I14" s="81">
        <v>585</v>
      </c>
      <c r="J14" s="81">
        <v>600</v>
      </c>
      <c r="K14" s="83">
        <v>593</v>
      </c>
      <c r="L14" s="81">
        <v>599</v>
      </c>
      <c r="M14" s="81">
        <v>664</v>
      </c>
      <c r="N14" s="81">
        <v>729</v>
      </c>
    </row>
    <row r="15" spans="1:14" x14ac:dyDescent="0.2">
      <c r="A15" s="52" t="s">
        <v>99</v>
      </c>
      <c r="B15" s="50">
        <v>8788</v>
      </c>
      <c r="C15" s="81">
        <v>692</v>
      </c>
      <c r="D15" s="83">
        <v>587</v>
      </c>
      <c r="E15" s="82">
        <v>672</v>
      </c>
      <c r="F15" s="83">
        <v>759</v>
      </c>
      <c r="G15" s="83">
        <v>725</v>
      </c>
      <c r="H15" s="81">
        <v>725</v>
      </c>
      <c r="I15" s="81">
        <v>723</v>
      </c>
      <c r="J15" s="81">
        <v>783</v>
      </c>
      <c r="K15" s="81">
        <v>731</v>
      </c>
      <c r="L15" s="81">
        <v>728</v>
      </c>
      <c r="M15" s="81">
        <v>829</v>
      </c>
      <c r="N15" s="81">
        <v>834</v>
      </c>
    </row>
    <row r="16" spans="1:14" ht="13.15" x14ac:dyDescent="0.25">
      <c r="A16" s="52" t="s">
        <v>98</v>
      </c>
      <c r="B16" s="50">
        <v>6121</v>
      </c>
      <c r="C16" s="81">
        <v>422</v>
      </c>
      <c r="D16" s="83">
        <v>427</v>
      </c>
      <c r="E16" s="82">
        <v>452</v>
      </c>
      <c r="F16" s="83">
        <v>471</v>
      </c>
      <c r="G16" s="83">
        <v>511</v>
      </c>
      <c r="H16" s="81">
        <v>541</v>
      </c>
      <c r="I16" s="81">
        <v>533</v>
      </c>
      <c r="J16" s="81">
        <v>544</v>
      </c>
      <c r="K16" s="81">
        <v>499</v>
      </c>
      <c r="L16" s="81">
        <v>517</v>
      </c>
      <c r="M16" s="81">
        <v>592</v>
      </c>
      <c r="N16" s="81">
        <v>612</v>
      </c>
    </row>
    <row r="17" spans="1:14" ht="13.9" x14ac:dyDescent="0.25">
      <c r="A17" s="52" t="s">
        <v>97</v>
      </c>
      <c r="B17" s="50">
        <v>7575</v>
      </c>
      <c r="C17" s="83">
        <v>468</v>
      </c>
      <c r="D17" s="81">
        <v>521</v>
      </c>
      <c r="E17" s="70">
        <v>605</v>
      </c>
      <c r="F17" s="81">
        <v>594</v>
      </c>
      <c r="G17" s="81">
        <v>615</v>
      </c>
      <c r="H17" s="81">
        <v>694</v>
      </c>
      <c r="I17" s="81">
        <v>519</v>
      </c>
      <c r="J17" s="81">
        <v>681</v>
      </c>
      <c r="K17" s="81">
        <v>629</v>
      </c>
      <c r="L17" s="81">
        <v>524</v>
      </c>
      <c r="M17" s="81">
        <v>870</v>
      </c>
      <c r="N17" s="81">
        <v>855</v>
      </c>
    </row>
    <row r="18" spans="1:14" ht="13.9" x14ac:dyDescent="0.25">
      <c r="A18" s="52" t="s">
        <v>96</v>
      </c>
      <c r="B18" s="50">
        <v>2302</v>
      </c>
      <c r="C18" s="81">
        <v>193</v>
      </c>
      <c r="D18" s="81">
        <v>182</v>
      </c>
      <c r="E18" s="83">
        <v>163</v>
      </c>
      <c r="F18" s="81">
        <v>136</v>
      </c>
      <c r="G18" s="81">
        <v>255</v>
      </c>
      <c r="H18" s="81">
        <v>187</v>
      </c>
      <c r="I18" s="81">
        <v>164</v>
      </c>
      <c r="J18" s="81">
        <v>240</v>
      </c>
      <c r="K18" s="81">
        <v>210</v>
      </c>
      <c r="L18" s="81">
        <v>156</v>
      </c>
      <c r="M18" s="81">
        <v>154</v>
      </c>
      <c r="N18" s="81">
        <v>262</v>
      </c>
    </row>
    <row r="19" spans="1:14" ht="13.9" x14ac:dyDescent="0.25">
      <c r="A19" s="52" t="s">
        <v>95</v>
      </c>
      <c r="B19" s="50">
        <v>97</v>
      </c>
      <c r="C19" s="81">
        <v>27</v>
      </c>
      <c r="D19" s="84">
        <v>4</v>
      </c>
      <c r="E19" s="84">
        <v>2</v>
      </c>
      <c r="F19" s="84">
        <v>2</v>
      </c>
      <c r="G19" s="81">
        <v>16</v>
      </c>
      <c r="H19" s="84">
        <v>7</v>
      </c>
      <c r="I19" s="84">
        <v>4</v>
      </c>
      <c r="J19" s="84">
        <v>5</v>
      </c>
      <c r="K19" s="81">
        <v>1</v>
      </c>
      <c r="L19" s="84">
        <v>15</v>
      </c>
      <c r="M19" s="84">
        <v>11</v>
      </c>
      <c r="N19" s="81">
        <v>3</v>
      </c>
    </row>
    <row r="20" spans="1:14" ht="13.9" x14ac:dyDescent="0.25">
      <c r="A20" s="52" t="s">
        <v>94</v>
      </c>
      <c r="B20" s="50">
        <v>4818</v>
      </c>
      <c r="C20" s="81">
        <v>375</v>
      </c>
      <c r="D20" s="81">
        <v>300</v>
      </c>
      <c r="E20" s="82">
        <v>371</v>
      </c>
      <c r="F20" s="81">
        <v>404</v>
      </c>
      <c r="G20" s="83">
        <v>415</v>
      </c>
      <c r="H20" s="81">
        <v>422</v>
      </c>
      <c r="I20" s="81">
        <v>371</v>
      </c>
      <c r="J20" s="81">
        <v>493</v>
      </c>
      <c r="K20" s="81">
        <v>384</v>
      </c>
      <c r="L20" s="81">
        <v>400</v>
      </c>
      <c r="M20" s="81">
        <v>455</v>
      </c>
      <c r="N20" s="81">
        <v>428</v>
      </c>
    </row>
    <row r="21" spans="1:14" ht="13.15" x14ac:dyDescent="0.25">
      <c r="A21" s="52" t="s">
        <v>93</v>
      </c>
      <c r="B21" s="50">
        <v>1102</v>
      </c>
      <c r="C21" s="81">
        <v>51</v>
      </c>
      <c r="D21" s="81">
        <v>102</v>
      </c>
      <c r="E21" s="82">
        <v>104</v>
      </c>
      <c r="F21" s="81">
        <v>90</v>
      </c>
      <c r="G21" s="81">
        <v>93</v>
      </c>
      <c r="H21" s="81">
        <v>118</v>
      </c>
      <c r="I21" s="81">
        <v>72</v>
      </c>
      <c r="J21" s="81">
        <v>91</v>
      </c>
      <c r="K21" s="81">
        <v>77</v>
      </c>
      <c r="L21" s="81">
        <v>67</v>
      </c>
      <c r="M21" s="81">
        <v>115</v>
      </c>
      <c r="N21" s="81">
        <v>122</v>
      </c>
    </row>
    <row r="22" spans="1:14" ht="13.15" x14ac:dyDescent="0.25">
      <c r="A22" s="43" t="s">
        <v>92</v>
      </c>
      <c r="B22" s="45">
        <v>16730</v>
      </c>
      <c r="C22" s="79">
        <v>684</v>
      </c>
      <c r="D22" s="79">
        <v>633</v>
      </c>
      <c r="E22" s="79">
        <v>1525</v>
      </c>
      <c r="F22" s="79">
        <v>1562</v>
      </c>
      <c r="G22" s="42">
        <v>1761</v>
      </c>
      <c r="H22" s="80">
        <v>1947</v>
      </c>
      <c r="I22" s="79">
        <v>1393</v>
      </c>
      <c r="J22" s="80">
        <v>1719</v>
      </c>
      <c r="K22" s="79">
        <v>1751</v>
      </c>
      <c r="L22" s="80">
        <v>1364</v>
      </c>
      <c r="M22" s="80">
        <v>1563</v>
      </c>
      <c r="N22" s="79">
        <v>828</v>
      </c>
    </row>
    <row r="23" spans="1:14" ht="13.15" x14ac:dyDescent="0.25">
      <c r="A23" s="182" t="s">
        <v>118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</row>
    <row r="24" spans="1:14" ht="13.15" x14ac:dyDescent="0.25">
      <c r="A24" s="184" t="s">
        <v>117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</row>
    <row r="25" spans="1:14" x14ac:dyDescent="0.2">
      <c r="A25" s="184" t="s">
        <v>34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</row>
    <row r="26" spans="1:14" x14ac:dyDescent="0.2">
      <c r="A26" s="178" t="s">
        <v>116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</row>
    <row r="27" spans="1:14" x14ac:dyDescent="0.2">
      <c r="A27" s="181" t="s">
        <v>121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</row>
    <row r="28" spans="1:14" x14ac:dyDescent="0.2">
      <c r="A28" s="181" t="s">
        <v>120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</row>
    <row r="29" spans="1:14" x14ac:dyDescent="0.2">
      <c r="A29" s="178" t="s">
        <v>119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</row>
  </sheetData>
  <mergeCells count="8">
    <mergeCell ref="A28:N28"/>
    <mergeCell ref="A29:N29"/>
    <mergeCell ref="A1:N1"/>
    <mergeCell ref="A23:N23"/>
    <mergeCell ref="A24:N24"/>
    <mergeCell ref="A25:N25"/>
    <mergeCell ref="A26:N26"/>
    <mergeCell ref="A27:N27"/>
  </mergeCells>
  <pageMargins left="0.75" right="0.75" top="1" bottom="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zoomScaleNormal="100" workbookViewId="0">
      <selection activeCell="B2" sqref="B2"/>
    </sheetView>
  </sheetViews>
  <sheetFormatPr baseColWidth="10" defaultColWidth="11.42578125" defaultRowHeight="12.75" x14ac:dyDescent="0.2"/>
  <cols>
    <col min="1" max="1" width="40.28515625" style="102" customWidth="1"/>
    <col min="2" max="2" width="78.85546875" style="102" customWidth="1"/>
    <col min="3" max="16384" width="11.42578125" style="102"/>
  </cols>
  <sheetData>
    <row r="1" spans="1:2" ht="13.9" thickBot="1" x14ac:dyDescent="0.3">
      <c r="A1" s="185" t="s">
        <v>38</v>
      </c>
      <c r="B1" s="186"/>
    </row>
    <row r="2" spans="1:2" ht="13.15" x14ac:dyDescent="0.25">
      <c r="A2" s="88" t="s">
        <v>39</v>
      </c>
      <c r="B2" s="89" t="s">
        <v>64</v>
      </c>
    </row>
    <row r="3" spans="1:2" x14ac:dyDescent="0.2">
      <c r="A3" s="90" t="s">
        <v>40</v>
      </c>
      <c r="B3" s="91" t="s">
        <v>41</v>
      </c>
    </row>
    <row r="4" spans="1:2" ht="13.15" x14ac:dyDescent="0.25">
      <c r="A4" s="90" t="s">
        <v>42</v>
      </c>
      <c r="B4" s="17" t="s">
        <v>58</v>
      </c>
    </row>
    <row r="5" spans="1:2" ht="15" customHeight="1" x14ac:dyDescent="0.2">
      <c r="A5" s="92" t="s">
        <v>43</v>
      </c>
      <c r="B5" s="103" t="s">
        <v>57</v>
      </c>
    </row>
    <row r="6" spans="1:2" ht="21.75" customHeight="1" x14ac:dyDescent="0.2">
      <c r="A6" s="92" t="s">
        <v>44</v>
      </c>
      <c r="B6" s="103" t="s">
        <v>59</v>
      </c>
    </row>
    <row r="7" spans="1:2" ht="36" customHeight="1" thickBot="1" x14ac:dyDescent="0.25">
      <c r="A7" s="93" t="s">
        <v>45</v>
      </c>
      <c r="B7" s="104" t="s">
        <v>126</v>
      </c>
    </row>
    <row r="8" spans="1:2" ht="23.25" customHeight="1" x14ac:dyDescent="0.2">
      <c r="A8" s="99" t="s">
        <v>46</v>
      </c>
      <c r="B8" s="101" t="s">
        <v>130</v>
      </c>
    </row>
    <row r="9" spans="1:2" ht="30" customHeight="1" x14ac:dyDescent="0.2">
      <c r="A9" s="94" t="s">
        <v>47</v>
      </c>
      <c r="B9" s="100" t="s">
        <v>60</v>
      </c>
    </row>
    <row r="10" spans="1:2" x14ac:dyDescent="0.2">
      <c r="A10" s="95" t="s">
        <v>48</v>
      </c>
      <c r="B10" s="15" t="s">
        <v>61</v>
      </c>
    </row>
    <row r="11" spans="1:2" ht="29.25" customHeight="1" thickBot="1" x14ac:dyDescent="0.25">
      <c r="A11" s="96" t="s">
        <v>49</v>
      </c>
      <c r="B11" s="21" t="s">
        <v>62</v>
      </c>
    </row>
    <row r="12" spans="1:2" ht="25.5" customHeight="1" x14ac:dyDescent="0.25">
      <c r="A12" s="105" t="s">
        <v>50</v>
      </c>
      <c r="B12" s="22" t="s">
        <v>0</v>
      </c>
    </row>
    <row r="13" spans="1:2" ht="25.5" customHeight="1" thickBot="1" x14ac:dyDescent="0.25">
      <c r="A13" s="106" t="s">
        <v>47</v>
      </c>
      <c r="B13" s="107" t="s">
        <v>63</v>
      </c>
    </row>
    <row r="14" spans="1:2" ht="25.5" x14ac:dyDescent="0.2">
      <c r="A14" s="97" t="s">
        <v>51</v>
      </c>
      <c r="B14" s="16" t="s">
        <v>53</v>
      </c>
    </row>
    <row r="15" spans="1:2" ht="27" customHeight="1" x14ac:dyDescent="0.2">
      <c r="A15" s="92" t="s">
        <v>52</v>
      </c>
      <c r="B15" s="19" t="s">
        <v>53</v>
      </c>
    </row>
    <row r="16" spans="1:2" x14ac:dyDescent="0.2">
      <c r="A16" s="90" t="s">
        <v>54</v>
      </c>
      <c r="B16" s="17" t="s">
        <v>53</v>
      </c>
    </row>
    <row r="17" spans="1:2" ht="36" customHeight="1" thickBot="1" x14ac:dyDescent="0.25">
      <c r="A17" s="98" t="s">
        <v>55</v>
      </c>
      <c r="B17" s="18" t="s">
        <v>56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D11" sqref="D11"/>
    </sheetView>
  </sheetViews>
  <sheetFormatPr baseColWidth="10" defaultRowHeight="15" x14ac:dyDescent="0.25"/>
  <cols>
    <col min="1" max="1" width="26.7109375" customWidth="1"/>
    <col min="2" max="14" width="9.85546875" customWidth="1"/>
  </cols>
  <sheetData>
    <row r="1" spans="1:14" ht="22.5" customHeight="1" x14ac:dyDescent="0.25">
      <c r="A1" s="128" t="s">
        <v>128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x14ac:dyDescent="0.25">
      <c r="A2" s="129" t="s">
        <v>0</v>
      </c>
      <c r="B2" s="125" t="s">
        <v>1</v>
      </c>
      <c r="C2" s="125" t="s">
        <v>2</v>
      </c>
      <c r="D2" s="125" t="s">
        <v>3</v>
      </c>
      <c r="E2" s="125" t="s">
        <v>4</v>
      </c>
      <c r="F2" s="125" t="s">
        <v>5</v>
      </c>
      <c r="G2" s="125" t="s">
        <v>6</v>
      </c>
      <c r="H2" s="125" t="s">
        <v>7</v>
      </c>
      <c r="I2" s="125" t="s">
        <v>8</v>
      </c>
      <c r="J2" s="125" t="s">
        <v>9</v>
      </c>
      <c r="K2" s="125" t="s">
        <v>10</v>
      </c>
      <c r="L2" s="125" t="s">
        <v>78</v>
      </c>
      <c r="M2" s="125" t="s">
        <v>77</v>
      </c>
      <c r="N2" s="125" t="s">
        <v>76</v>
      </c>
    </row>
    <row r="3" spans="1:14" ht="25.5" customHeight="1" x14ac:dyDescent="0.25">
      <c r="A3" s="130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 ht="14.45" x14ac:dyDescent="0.3">
      <c r="A4" s="108" t="s">
        <v>1</v>
      </c>
      <c r="B4" s="109">
        <v>206321</v>
      </c>
      <c r="C4" s="110">
        <v>16273</v>
      </c>
      <c r="D4" s="110">
        <v>15057</v>
      </c>
      <c r="E4" s="110">
        <v>17651</v>
      </c>
      <c r="F4" s="110">
        <v>16142</v>
      </c>
      <c r="G4" s="110">
        <v>18556</v>
      </c>
      <c r="H4" s="110">
        <v>18434</v>
      </c>
      <c r="I4" s="110">
        <v>17194</v>
      </c>
      <c r="J4" s="110">
        <v>17371</v>
      </c>
      <c r="K4" s="110">
        <v>17079</v>
      </c>
      <c r="L4" s="110">
        <v>17243</v>
      </c>
      <c r="M4" s="110">
        <v>17549</v>
      </c>
      <c r="N4" s="110">
        <v>17772</v>
      </c>
    </row>
    <row r="5" spans="1:14" ht="14.45" x14ac:dyDescent="0.3">
      <c r="A5" s="111" t="s">
        <v>14</v>
      </c>
      <c r="B5" s="109">
        <v>12232</v>
      </c>
      <c r="C5" s="112">
        <v>963</v>
      </c>
      <c r="D5" s="112">
        <v>819</v>
      </c>
      <c r="E5" s="112">
        <v>1071</v>
      </c>
      <c r="F5" s="112">
        <v>929</v>
      </c>
      <c r="G5" s="112">
        <v>1079</v>
      </c>
      <c r="H5" s="2">
        <v>1141</v>
      </c>
      <c r="I5" s="2">
        <v>1039</v>
      </c>
      <c r="J5" s="2">
        <v>955</v>
      </c>
      <c r="K5" s="2">
        <v>1084</v>
      </c>
      <c r="L5" s="2">
        <v>978</v>
      </c>
      <c r="M5" s="2">
        <v>1015</v>
      </c>
      <c r="N5" s="2">
        <v>1159</v>
      </c>
    </row>
    <row r="6" spans="1:14" ht="14.45" x14ac:dyDescent="0.3">
      <c r="A6" s="111" t="s">
        <v>15</v>
      </c>
      <c r="B6" s="109">
        <v>19225</v>
      </c>
      <c r="C6" s="112">
        <v>1555</v>
      </c>
      <c r="D6" s="112">
        <v>1545</v>
      </c>
      <c r="E6" s="112">
        <v>1628</v>
      </c>
      <c r="F6" s="112">
        <v>1440</v>
      </c>
      <c r="G6" s="112">
        <v>1768</v>
      </c>
      <c r="H6" s="2">
        <v>1710</v>
      </c>
      <c r="I6" s="2">
        <v>1575</v>
      </c>
      <c r="J6" s="2">
        <v>1591</v>
      </c>
      <c r="K6" s="2">
        <v>1562</v>
      </c>
      <c r="L6" s="2">
        <v>1521</v>
      </c>
      <c r="M6" s="2">
        <v>1595</v>
      </c>
      <c r="N6" s="2">
        <v>1735</v>
      </c>
    </row>
    <row r="7" spans="1:14" ht="14.45" x14ac:dyDescent="0.3">
      <c r="A7" s="111" t="s">
        <v>16</v>
      </c>
      <c r="B7" s="109">
        <v>15641</v>
      </c>
      <c r="C7" s="112">
        <v>1241</v>
      </c>
      <c r="D7" s="112">
        <v>1196</v>
      </c>
      <c r="E7" s="112">
        <v>1409</v>
      </c>
      <c r="F7" s="112">
        <v>1302</v>
      </c>
      <c r="G7" s="112">
        <v>1445</v>
      </c>
      <c r="H7" s="2">
        <v>1373</v>
      </c>
      <c r="I7" s="2">
        <v>1269</v>
      </c>
      <c r="J7" s="2">
        <v>1258</v>
      </c>
      <c r="K7" s="2">
        <v>1267</v>
      </c>
      <c r="L7" s="2">
        <v>1345</v>
      </c>
      <c r="M7" s="2">
        <v>1277</v>
      </c>
      <c r="N7" s="2">
        <v>1259</v>
      </c>
    </row>
    <row r="8" spans="1:14" x14ac:dyDescent="0.25">
      <c r="A8" s="111" t="s">
        <v>17</v>
      </c>
      <c r="B8" s="109">
        <v>15395</v>
      </c>
      <c r="C8" s="112">
        <v>1215</v>
      </c>
      <c r="D8" s="112">
        <v>1169</v>
      </c>
      <c r="E8" s="112">
        <v>1402</v>
      </c>
      <c r="F8" s="112">
        <v>1219</v>
      </c>
      <c r="G8" s="112">
        <v>1420</v>
      </c>
      <c r="H8" s="2">
        <v>1320</v>
      </c>
      <c r="I8" s="2">
        <v>1304</v>
      </c>
      <c r="J8" s="2">
        <v>1212</v>
      </c>
      <c r="K8" s="2">
        <v>1240</v>
      </c>
      <c r="L8" s="2">
        <v>1248</v>
      </c>
      <c r="M8" s="2">
        <v>1311</v>
      </c>
      <c r="N8" s="2">
        <v>1335</v>
      </c>
    </row>
    <row r="9" spans="1:14" ht="14.45" x14ac:dyDescent="0.3">
      <c r="A9" s="111" t="s">
        <v>18</v>
      </c>
      <c r="B9" s="109">
        <v>17421</v>
      </c>
      <c r="C9" s="112">
        <v>1452</v>
      </c>
      <c r="D9" s="112">
        <v>1289</v>
      </c>
      <c r="E9" s="112">
        <v>1569</v>
      </c>
      <c r="F9" s="112">
        <v>1351</v>
      </c>
      <c r="G9" s="112">
        <v>1577</v>
      </c>
      <c r="H9" s="2">
        <v>1531</v>
      </c>
      <c r="I9" s="2">
        <v>1458</v>
      </c>
      <c r="J9" s="2">
        <v>1455</v>
      </c>
      <c r="K9" s="2">
        <v>1387</v>
      </c>
      <c r="L9" s="2">
        <v>1477</v>
      </c>
      <c r="M9" s="2">
        <v>1429</v>
      </c>
      <c r="N9" s="2">
        <v>1446</v>
      </c>
    </row>
    <row r="10" spans="1:14" x14ac:dyDescent="0.25">
      <c r="A10" s="111" t="s">
        <v>19</v>
      </c>
      <c r="B10" s="109">
        <v>17066</v>
      </c>
      <c r="C10" s="112">
        <v>1340</v>
      </c>
      <c r="D10" s="112">
        <v>1337</v>
      </c>
      <c r="E10" s="112">
        <v>1405</v>
      </c>
      <c r="F10" s="112">
        <v>1432</v>
      </c>
      <c r="G10" s="112">
        <v>1552</v>
      </c>
      <c r="H10" s="2">
        <v>1489</v>
      </c>
      <c r="I10" s="2">
        <v>1399</v>
      </c>
      <c r="J10" s="2">
        <v>1467</v>
      </c>
      <c r="K10" s="2">
        <v>1389</v>
      </c>
      <c r="L10" s="2">
        <v>1361</v>
      </c>
      <c r="M10" s="2">
        <v>1356</v>
      </c>
      <c r="N10" s="2">
        <v>1539</v>
      </c>
    </row>
    <row r="11" spans="1:14" ht="14.45" x14ac:dyDescent="0.3">
      <c r="A11" s="111" t="s">
        <v>20</v>
      </c>
      <c r="B11" s="109">
        <v>17241</v>
      </c>
      <c r="C11" s="112">
        <v>1371</v>
      </c>
      <c r="D11" s="112">
        <v>1344</v>
      </c>
      <c r="E11" s="112">
        <v>1588</v>
      </c>
      <c r="F11" s="112">
        <v>1377</v>
      </c>
      <c r="G11" s="112">
        <v>1487</v>
      </c>
      <c r="H11" s="2">
        <v>1487</v>
      </c>
      <c r="I11" s="2">
        <v>1415</v>
      </c>
      <c r="J11" s="2">
        <v>1401</v>
      </c>
      <c r="K11" s="2">
        <v>1403</v>
      </c>
      <c r="L11" s="2">
        <v>1397</v>
      </c>
      <c r="M11" s="2">
        <v>1430</v>
      </c>
      <c r="N11" s="2">
        <v>1541</v>
      </c>
    </row>
    <row r="12" spans="1:14" x14ac:dyDescent="0.25">
      <c r="A12" s="111" t="s">
        <v>21</v>
      </c>
      <c r="B12" s="109">
        <v>20601</v>
      </c>
      <c r="C12" s="112">
        <v>1647</v>
      </c>
      <c r="D12" s="112">
        <v>1372</v>
      </c>
      <c r="E12" s="112">
        <v>1575</v>
      </c>
      <c r="F12" s="112">
        <v>1703</v>
      </c>
      <c r="G12" s="112">
        <v>1821</v>
      </c>
      <c r="H12" s="2">
        <v>1782</v>
      </c>
      <c r="I12" s="2">
        <v>1752</v>
      </c>
      <c r="J12" s="2">
        <v>1768</v>
      </c>
      <c r="K12" s="2">
        <v>1716</v>
      </c>
      <c r="L12" s="2">
        <v>1842</v>
      </c>
      <c r="M12" s="2">
        <v>1827</v>
      </c>
      <c r="N12" s="2">
        <v>1796</v>
      </c>
    </row>
    <row r="13" spans="1:14" ht="14.45" x14ac:dyDescent="0.3">
      <c r="A13" s="113" t="s">
        <v>22</v>
      </c>
      <c r="B13" s="109">
        <v>8126</v>
      </c>
      <c r="C13" s="112">
        <v>659</v>
      </c>
      <c r="D13" s="112">
        <v>659</v>
      </c>
      <c r="E13" s="112">
        <v>758</v>
      </c>
      <c r="F13" s="112">
        <v>681</v>
      </c>
      <c r="G13" s="112">
        <v>688</v>
      </c>
      <c r="H13" s="2">
        <v>638</v>
      </c>
      <c r="I13" s="2">
        <v>631</v>
      </c>
      <c r="J13" s="2">
        <v>682</v>
      </c>
      <c r="K13" s="2">
        <v>736</v>
      </c>
      <c r="L13" s="2">
        <v>673</v>
      </c>
      <c r="M13" s="2">
        <v>712</v>
      </c>
      <c r="N13" s="2">
        <v>609</v>
      </c>
    </row>
    <row r="14" spans="1:14" ht="14.45" x14ac:dyDescent="0.3">
      <c r="A14" s="111" t="s">
        <v>23</v>
      </c>
      <c r="B14" s="109">
        <v>12463</v>
      </c>
      <c r="C14" s="112">
        <v>1083</v>
      </c>
      <c r="D14" s="112">
        <v>963</v>
      </c>
      <c r="E14" s="112">
        <v>1154</v>
      </c>
      <c r="F14" s="112">
        <v>873</v>
      </c>
      <c r="G14" s="112">
        <v>1164</v>
      </c>
      <c r="H14" s="2">
        <v>1187</v>
      </c>
      <c r="I14" s="2">
        <v>1016</v>
      </c>
      <c r="J14" s="2">
        <v>1013</v>
      </c>
      <c r="K14" s="2">
        <v>976</v>
      </c>
      <c r="L14" s="2">
        <v>1041</v>
      </c>
      <c r="M14" s="2">
        <v>1016</v>
      </c>
      <c r="N14" s="2">
        <v>977</v>
      </c>
    </row>
    <row r="15" spans="1:14" x14ac:dyDescent="0.25">
      <c r="A15" s="111" t="s">
        <v>24</v>
      </c>
      <c r="B15" s="109">
        <v>7898</v>
      </c>
      <c r="C15" s="114">
        <v>609</v>
      </c>
      <c r="D15" s="112">
        <v>595</v>
      </c>
      <c r="E15" s="112">
        <v>673</v>
      </c>
      <c r="F15" s="112">
        <v>638</v>
      </c>
      <c r="G15" s="112">
        <v>725</v>
      </c>
      <c r="H15" s="2">
        <v>700</v>
      </c>
      <c r="I15" s="2">
        <v>648</v>
      </c>
      <c r="J15" s="2">
        <v>658</v>
      </c>
      <c r="K15" s="2">
        <v>626</v>
      </c>
      <c r="L15" s="2">
        <v>654</v>
      </c>
      <c r="M15" s="2">
        <v>707</v>
      </c>
      <c r="N15" s="2">
        <v>665</v>
      </c>
    </row>
    <row r="16" spans="1:14" x14ac:dyDescent="0.25">
      <c r="A16" s="111" t="s">
        <v>25</v>
      </c>
      <c r="B16" s="109">
        <v>10234</v>
      </c>
      <c r="C16" s="111">
        <v>817</v>
      </c>
      <c r="D16" s="112">
        <v>720</v>
      </c>
      <c r="E16" s="112">
        <v>851</v>
      </c>
      <c r="F16" s="112">
        <v>816</v>
      </c>
      <c r="G16" s="112">
        <v>921</v>
      </c>
      <c r="H16" s="2">
        <v>1009</v>
      </c>
      <c r="I16" s="2">
        <v>849</v>
      </c>
      <c r="J16" s="2">
        <v>849</v>
      </c>
      <c r="K16" s="2">
        <v>790</v>
      </c>
      <c r="L16" s="2">
        <v>834</v>
      </c>
      <c r="M16" s="2">
        <v>860</v>
      </c>
      <c r="N16" s="2">
        <v>918</v>
      </c>
    </row>
    <row r="17" spans="1:14" ht="14.45" x14ac:dyDescent="0.3">
      <c r="A17" s="111" t="s">
        <v>26</v>
      </c>
      <c r="B17" s="109">
        <v>7076</v>
      </c>
      <c r="C17" s="111">
        <v>527</v>
      </c>
      <c r="D17" s="112">
        <v>436</v>
      </c>
      <c r="E17" s="112">
        <v>567</v>
      </c>
      <c r="F17" s="112">
        <v>552</v>
      </c>
      <c r="G17" s="112">
        <v>665</v>
      </c>
      <c r="H17" s="2">
        <v>677</v>
      </c>
      <c r="I17" s="2">
        <v>630</v>
      </c>
      <c r="J17" s="2">
        <v>629</v>
      </c>
      <c r="K17" s="2">
        <v>600</v>
      </c>
      <c r="L17" s="2">
        <v>572</v>
      </c>
      <c r="M17" s="2">
        <v>574</v>
      </c>
      <c r="N17" s="2">
        <v>647</v>
      </c>
    </row>
    <row r="18" spans="1:14" ht="14.45" x14ac:dyDescent="0.3">
      <c r="A18" s="111" t="s">
        <v>27</v>
      </c>
      <c r="B18" s="109">
        <v>8565</v>
      </c>
      <c r="C18" s="111">
        <v>664</v>
      </c>
      <c r="D18" s="112">
        <v>568</v>
      </c>
      <c r="E18" s="112">
        <v>770</v>
      </c>
      <c r="F18" s="111">
        <v>626</v>
      </c>
      <c r="G18" s="111">
        <v>768</v>
      </c>
      <c r="H18" s="2">
        <v>739</v>
      </c>
      <c r="I18" s="2">
        <v>690</v>
      </c>
      <c r="J18" s="2">
        <v>829</v>
      </c>
      <c r="K18" s="2">
        <v>751</v>
      </c>
      <c r="L18" s="2">
        <v>756</v>
      </c>
      <c r="M18" s="2">
        <v>765</v>
      </c>
      <c r="N18" s="2">
        <v>639</v>
      </c>
    </row>
    <row r="19" spans="1:14" ht="14.45" x14ac:dyDescent="0.3">
      <c r="A19" s="111" t="s">
        <v>28</v>
      </c>
      <c r="B19" s="109">
        <v>4096</v>
      </c>
      <c r="C19" s="111">
        <v>307</v>
      </c>
      <c r="D19" s="112">
        <v>331</v>
      </c>
      <c r="E19" s="112">
        <v>364</v>
      </c>
      <c r="F19" s="111">
        <v>289</v>
      </c>
      <c r="G19" s="111">
        <v>368</v>
      </c>
      <c r="H19" s="2">
        <v>390</v>
      </c>
      <c r="I19" s="2">
        <v>358</v>
      </c>
      <c r="J19" s="2">
        <v>348</v>
      </c>
      <c r="K19" s="2">
        <v>340</v>
      </c>
      <c r="L19" s="2">
        <v>342</v>
      </c>
      <c r="M19" s="2">
        <v>326</v>
      </c>
      <c r="N19" s="2">
        <v>333</v>
      </c>
    </row>
    <row r="20" spans="1:14" ht="14.45" x14ac:dyDescent="0.3">
      <c r="A20" s="111" t="s">
        <v>29</v>
      </c>
      <c r="B20" s="109">
        <v>4039</v>
      </c>
      <c r="C20" s="112">
        <v>324</v>
      </c>
      <c r="D20" s="112">
        <v>290</v>
      </c>
      <c r="E20" s="112">
        <v>237</v>
      </c>
      <c r="F20" s="112">
        <v>338</v>
      </c>
      <c r="G20" s="112">
        <v>386</v>
      </c>
      <c r="H20" s="2">
        <v>377</v>
      </c>
      <c r="I20" s="2">
        <v>359</v>
      </c>
      <c r="J20" s="2">
        <v>367</v>
      </c>
      <c r="K20" s="2">
        <v>356</v>
      </c>
      <c r="L20" s="2">
        <v>357</v>
      </c>
      <c r="M20" s="2">
        <v>362</v>
      </c>
      <c r="N20" s="2">
        <v>286</v>
      </c>
    </row>
    <row r="21" spans="1:14" x14ac:dyDescent="0.25">
      <c r="A21" s="113" t="s">
        <v>30</v>
      </c>
      <c r="B21" s="109">
        <v>1460</v>
      </c>
      <c r="C21" s="112">
        <v>110</v>
      </c>
      <c r="D21" s="112">
        <v>107</v>
      </c>
      <c r="E21" s="112">
        <v>148</v>
      </c>
      <c r="F21" s="112">
        <v>108</v>
      </c>
      <c r="G21" s="112">
        <v>134</v>
      </c>
      <c r="H21" s="2">
        <v>134</v>
      </c>
      <c r="I21" s="2">
        <v>114</v>
      </c>
      <c r="J21" s="2">
        <v>120</v>
      </c>
      <c r="K21" s="2">
        <v>113</v>
      </c>
      <c r="L21" s="2">
        <v>101</v>
      </c>
      <c r="M21" s="2">
        <v>139</v>
      </c>
      <c r="N21" s="2">
        <v>132</v>
      </c>
    </row>
    <row r="22" spans="1:14" ht="14.45" x14ac:dyDescent="0.3">
      <c r="A22" s="115" t="s">
        <v>31</v>
      </c>
      <c r="B22" s="116">
        <v>7542</v>
      </c>
      <c r="C22" s="115">
        <v>389</v>
      </c>
      <c r="D22" s="115">
        <v>317</v>
      </c>
      <c r="E22" s="117">
        <v>482</v>
      </c>
      <c r="F22" s="115">
        <v>468</v>
      </c>
      <c r="G22" s="115">
        <v>588</v>
      </c>
      <c r="H22" s="3">
        <v>750</v>
      </c>
      <c r="I22" s="3">
        <v>688</v>
      </c>
      <c r="J22" s="3">
        <v>769</v>
      </c>
      <c r="K22" s="3">
        <v>743</v>
      </c>
      <c r="L22" s="3">
        <v>744</v>
      </c>
      <c r="M22" s="3">
        <v>848</v>
      </c>
      <c r="N22" s="3">
        <v>756</v>
      </c>
    </row>
    <row r="23" spans="1:14" x14ac:dyDescent="0.25">
      <c r="A23" s="118" t="s">
        <v>127</v>
      </c>
      <c r="B23" s="109"/>
      <c r="C23" s="113"/>
      <c r="D23" s="113"/>
      <c r="E23" s="119"/>
      <c r="F23" s="113"/>
      <c r="G23" s="113"/>
      <c r="H23" s="120"/>
      <c r="I23" s="120"/>
      <c r="J23" s="120"/>
      <c r="K23" s="120"/>
      <c r="L23" s="120"/>
      <c r="M23" s="120"/>
      <c r="N23" s="120"/>
    </row>
    <row r="24" spans="1:14" ht="14.45" x14ac:dyDescent="0.3">
      <c r="A24" s="127" t="s">
        <v>32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1"/>
    </row>
    <row r="25" spans="1:14" ht="14.45" x14ac:dyDescent="0.3">
      <c r="A25" s="131" t="s">
        <v>33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21"/>
      <c r="N25" s="121"/>
    </row>
    <row r="26" spans="1:14" x14ac:dyDescent="0.25">
      <c r="A26" s="132" t="s">
        <v>34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21"/>
      <c r="N26" s="121"/>
    </row>
    <row r="27" spans="1:14" x14ac:dyDescent="0.25">
      <c r="A27" s="124" t="s">
        <v>131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1"/>
      <c r="N27" s="121"/>
    </row>
    <row r="28" spans="1:14" x14ac:dyDescent="0.25">
      <c r="A28" s="122" t="s">
        <v>35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</row>
  </sheetData>
  <mergeCells count="18">
    <mergeCell ref="A25:L25"/>
    <mergeCell ref="A26:L26"/>
    <mergeCell ref="J2:J3"/>
    <mergeCell ref="K2:K3"/>
    <mergeCell ref="L2:L3"/>
    <mergeCell ref="H2:H3"/>
    <mergeCell ref="I2:I3"/>
    <mergeCell ref="N2:N3"/>
    <mergeCell ref="A24:M24"/>
    <mergeCell ref="A1:N1"/>
    <mergeCell ref="A2:A3"/>
    <mergeCell ref="B2:B3"/>
    <mergeCell ref="C2:C3"/>
    <mergeCell ref="D2:D3"/>
    <mergeCell ref="E2:E3"/>
    <mergeCell ref="F2:F3"/>
    <mergeCell ref="G2:G3"/>
    <mergeCell ref="M2:M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A8" sqref="A8"/>
    </sheetView>
  </sheetViews>
  <sheetFormatPr baseColWidth="10" defaultRowHeight="15" x14ac:dyDescent="0.25"/>
  <cols>
    <col min="1" max="1" width="27.85546875" customWidth="1"/>
    <col min="2" max="14" width="8.42578125" customWidth="1"/>
  </cols>
  <sheetData>
    <row r="1" spans="1:14" x14ac:dyDescent="0.25">
      <c r="A1" s="136" t="s">
        <v>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x14ac:dyDescent="0.25">
      <c r="A2" s="139" t="s">
        <v>0</v>
      </c>
      <c r="B2" s="133" t="s">
        <v>1</v>
      </c>
      <c r="C2" s="133" t="s">
        <v>2</v>
      </c>
      <c r="D2" s="133" t="s">
        <v>3</v>
      </c>
      <c r="E2" s="133" t="s">
        <v>4</v>
      </c>
      <c r="F2" s="133" t="s">
        <v>5</v>
      </c>
      <c r="G2" s="133" t="s">
        <v>6</v>
      </c>
      <c r="H2" s="133" t="s">
        <v>7</v>
      </c>
      <c r="I2" s="133" t="s">
        <v>8</v>
      </c>
      <c r="J2" s="133" t="s">
        <v>9</v>
      </c>
      <c r="K2" s="133" t="s">
        <v>10</v>
      </c>
      <c r="L2" s="133" t="s">
        <v>11</v>
      </c>
      <c r="M2" s="133" t="s">
        <v>12</v>
      </c>
      <c r="N2" s="133" t="s">
        <v>13</v>
      </c>
    </row>
    <row r="3" spans="1:14" x14ac:dyDescent="0.25">
      <c r="A3" s="140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ht="14.45" x14ac:dyDescent="0.3">
      <c r="A4" s="4" t="s">
        <v>1</v>
      </c>
      <c r="B4" s="13">
        <v>208512</v>
      </c>
      <c r="C4" s="5">
        <v>16136</v>
      </c>
      <c r="D4" s="5">
        <v>15941</v>
      </c>
      <c r="E4" s="5">
        <v>17920</v>
      </c>
      <c r="F4" s="5">
        <v>17106</v>
      </c>
      <c r="G4" s="5">
        <v>18682</v>
      </c>
      <c r="H4" s="5">
        <v>17316</v>
      </c>
      <c r="I4" s="5">
        <v>17844</v>
      </c>
      <c r="J4" s="5">
        <v>17646</v>
      </c>
      <c r="K4" s="5">
        <v>17000</v>
      </c>
      <c r="L4" s="1">
        <v>17467</v>
      </c>
      <c r="M4" s="1">
        <v>17876</v>
      </c>
      <c r="N4" s="1">
        <v>17578</v>
      </c>
    </row>
    <row r="5" spans="1:14" ht="14.45" x14ac:dyDescent="0.3">
      <c r="A5" s="6" t="s">
        <v>14</v>
      </c>
      <c r="B5" s="13">
        <v>12866</v>
      </c>
      <c r="C5" s="7">
        <v>1022</v>
      </c>
      <c r="D5" s="7">
        <v>950</v>
      </c>
      <c r="E5" s="7">
        <v>1137</v>
      </c>
      <c r="F5" s="7">
        <v>1046</v>
      </c>
      <c r="G5" s="7">
        <v>1162</v>
      </c>
      <c r="H5" s="2">
        <v>1127</v>
      </c>
      <c r="I5" s="2">
        <v>1132</v>
      </c>
      <c r="J5" s="2">
        <v>1087</v>
      </c>
      <c r="K5" s="2">
        <v>1049</v>
      </c>
      <c r="L5" s="2">
        <v>1029</v>
      </c>
      <c r="M5" s="2">
        <v>1054</v>
      </c>
      <c r="N5" s="2">
        <v>1071</v>
      </c>
    </row>
    <row r="6" spans="1:14" ht="14.45" x14ac:dyDescent="0.3">
      <c r="A6" s="6" t="s">
        <v>15</v>
      </c>
      <c r="B6" s="13">
        <v>19816</v>
      </c>
      <c r="C6" s="7">
        <v>1555</v>
      </c>
      <c r="D6" s="7">
        <v>1662</v>
      </c>
      <c r="E6" s="7">
        <v>1646</v>
      </c>
      <c r="F6" s="7">
        <v>1679</v>
      </c>
      <c r="G6" s="7">
        <v>1677</v>
      </c>
      <c r="H6" s="2">
        <v>1595</v>
      </c>
      <c r="I6" s="2">
        <v>1674</v>
      </c>
      <c r="J6" s="2">
        <v>1668</v>
      </c>
      <c r="K6" s="2">
        <v>1566</v>
      </c>
      <c r="L6" s="2">
        <v>1706</v>
      </c>
      <c r="M6" s="2">
        <v>1760</v>
      </c>
      <c r="N6" s="2">
        <v>1628</v>
      </c>
    </row>
    <row r="7" spans="1:14" ht="14.45" x14ac:dyDescent="0.3">
      <c r="A7" s="6" t="s">
        <v>16</v>
      </c>
      <c r="B7" s="13">
        <v>15785</v>
      </c>
      <c r="C7" s="7">
        <v>1245</v>
      </c>
      <c r="D7" s="7">
        <v>1240</v>
      </c>
      <c r="E7" s="7">
        <v>1364</v>
      </c>
      <c r="F7" s="7">
        <v>1289</v>
      </c>
      <c r="G7" s="7">
        <v>1416</v>
      </c>
      <c r="H7" s="2">
        <v>1254</v>
      </c>
      <c r="I7" s="2">
        <v>1366</v>
      </c>
      <c r="J7" s="2">
        <v>1320</v>
      </c>
      <c r="K7" s="2">
        <v>1246</v>
      </c>
      <c r="L7" s="2">
        <v>1309</v>
      </c>
      <c r="M7" s="2">
        <v>1327</v>
      </c>
      <c r="N7" s="2">
        <v>1409</v>
      </c>
    </row>
    <row r="8" spans="1:14" x14ac:dyDescent="0.25">
      <c r="A8" s="6" t="s">
        <v>17</v>
      </c>
      <c r="B8" s="13">
        <v>15438</v>
      </c>
      <c r="C8" s="7">
        <v>1215</v>
      </c>
      <c r="D8" s="7">
        <v>1157</v>
      </c>
      <c r="E8" s="7">
        <v>1342</v>
      </c>
      <c r="F8" s="7">
        <v>1208</v>
      </c>
      <c r="G8" s="7">
        <v>1342</v>
      </c>
      <c r="H8" s="2">
        <v>1248</v>
      </c>
      <c r="I8" s="2">
        <v>1364</v>
      </c>
      <c r="J8" s="2">
        <v>1287</v>
      </c>
      <c r="K8" s="2">
        <v>1276</v>
      </c>
      <c r="L8" s="2">
        <v>1302</v>
      </c>
      <c r="M8" s="2">
        <v>1295</v>
      </c>
      <c r="N8" s="2">
        <v>1402</v>
      </c>
    </row>
    <row r="9" spans="1:14" ht="14.45" x14ac:dyDescent="0.3">
      <c r="A9" s="6" t="s">
        <v>18</v>
      </c>
      <c r="B9" s="13">
        <v>18081</v>
      </c>
      <c r="C9" s="7">
        <v>1548</v>
      </c>
      <c r="D9" s="7">
        <v>1371</v>
      </c>
      <c r="E9" s="7">
        <v>1539</v>
      </c>
      <c r="F9" s="7">
        <v>1470</v>
      </c>
      <c r="G9" s="7">
        <v>1630</v>
      </c>
      <c r="H9" s="2">
        <v>1466</v>
      </c>
      <c r="I9" s="2">
        <v>1566</v>
      </c>
      <c r="J9" s="2">
        <v>1468</v>
      </c>
      <c r="K9" s="2">
        <v>1468</v>
      </c>
      <c r="L9" s="2">
        <v>1453</v>
      </c>
      <c r="M9" s="2">
        <v>1533</v>
      </c>
      <c r="N9" s="2">
        <v>1569</v>
      </c>
    </row>
    <row r="10" spans="1:14" x14ac:dyDescent="0.25">
      <c r="A10" s="6" t="s">
        <v>19</v>
      </c>
      <c r="B10" s="13">
        <v>17631</v>
      </c>
      <c r="C10" s="7">
        <v>1399</v>
      </c>
      <c r="D10" s="7">
        <v>1379</v>
      </c>
      <c r="E10" s="7">
        <v>1500</v>
      </c>
      <c r="F10" s="7">
        <v>1466</v>
      </c>
      <c r="G10" s="7">
        <v>1540</v>
      </c>
      <c r="H10" s="2">
        <v>1473</v>
      </c>
      <c r="I10" s="2">
        <v>1560</v>
      </c>
      <c r="J10" s="2">
        <v>1544</v>
      </c>
      <c r="K10" s="2">
        <v>1426</v>
      </c>
      <c r="L10" s="2">
        <v>1419</v>
      </c>
      <c r="M10" s="2">
        <v>1520</v>
      </c>
      <c r="N10" s="2">
        <v>1405</v>
      </c>
    </row>
    <row r="11" spans="1:14" ht="14.45" x14ac:dyDescent="0.3">
      <c r="A11" s="6" t="s">
        <v>20</v>
      </c>
      <c r="B11" s="13">
        <v>18170</v>
      </c>
      <c r="C11" s="7">
        <v>1413</v>
      </c>
      <c r="D11" s="7">
        <v>1392</v>
      </c>
      <c r="E11" s="7">
        <v>1643</v>
      </c>
      <c r="F11" s="7">
        <v>1494</v>
      </c>
      <c r="G11" s="7">
        <v>1672</v>
      </c>
      <c r="H11" s="2">
        <v>1505</v>
      </c>
      <c r="I11" s="2">
        <v>1495</v>
      </c>
      <c r="J11" s="2">
        <v>1491</v>
      </c>
      <c r="K11" s="2">
        <v>1494</v>
      </c>
      <c r="L11" s="2">
        <v>1500</v>
      </c>
      <c r="M11" s="2">
        <v>1483</v>
      </c>
      <c r="N11" s="2">
        <v>1588</v>
      </c>
    </row>
    <row r="12" spans="1:14" x14ac:dyDescent="0.25">
      <c r="A12" s="6" t="s">
        <v>21</v>
      </c>
      <c r="B12" s="13">
        <v>19031</v>
      </c>
      <c r="C12" s="7">
        <v>1340</v>
      </c>
      <c r="D12" s="7">
        <v>1360</v>
      </c>
      <c r="E12" s="7">
        <v>1504</v>
      </c>
      <c r="F12" s="7">
        <v>1536</v>
      </c>
      <c r="G12" s="7">
        <v>1787</v>
      </c>
      <c r="H12" s="2">
        <v>1657</v>
      </c>
      <c r="I12" s="2">
        <v>1675</v>
      </c>
      <c r="J12" s="2">
        <v>1681</v>
      </c>
      <c r="K12" s="2">
        <v>1592</v>
      </c>
      <c r="L12" s="2">
        <v>1715</v>
      </c>
      <c r="M12" s="2">
        <v>1609</v>
      </c>
      <c r="N12" s="2">
        <v>1575</v>
      </c>
    </row>
    <row r="13" spans="1:14" ht="14.45" x14ac:dyDescent="0.3">
      <c r="A13" s="8" t="s">
        <v>22</v>
      </c>
      <c r="B13" s="13">
        <v>8236</v>
      </c>
      <c r="C13" s="7">
        <v>618</v>
      </c>
      <c r="D13" s="7">
        <v>644</v>
      </c>
      <c r="E13" s="7">
        <v>656</v>
      </c>
      <c r="F13" s="7">
        <v>612</v>
      </c>
      <c r="G13" s="7">
        <v>710</v>
      </c>
      <c r="H13" s="2">
        <v>695</v>
      </c>
      <c r="I13" s="2">
        <v>618</v>
      </c>
      <c r="J13" s="2">
        <v>680</v>
      </c>
      <c r="K13" s="2">
        <v>666</v>
      </c>
      <c r="L13" s="2">
        <v>807</v>
      </c>
      <c r="M13" s="2">
        <v>772</v>
      </c>
      <c r="N13" s="2">
        <v>758</v>
      </c>
    </row>
    <row r="14" spans="1:14" ht="14.45" x14ac:dyDescent="0.3">
      <c r="A14" s="6" t="s">
        <v>23</v>
      </c>
      <c r="B14" s="13">
        <v>13157</v>
      </c>
      <c r="C14" s="7">
        <v>1051</v>
      </c>
      <c r="D14" s="7">
        <v>1083</v>
      </c>
      <c r="E14" s="7">
        <v>1123</v>
      </c>
      <c r="F14" s="7">
        <v>1031</v>
      </c>
      <c r="G14" s="7">
        <v>1180</v>
      </c>
      <c r="H14" s="2">
        <v>1071</v>
      </c>
      <c r="I14" s="2">
        <v>1129</v>
      </c>
      <c r="J14" s="2">
        <v>1088</v>
      </c>
      <c r="K14" s="2">
        <v>1026</v>
      </c>
      <c r="L14" s="2">
        <v>1085</v>
      </c>
      <c r="M14" s="2">
        <v>1136</v>
      </c>
      <c r="N14" s="2">
        <v>1154</v>
      </c>
    </row>
    <row r="15" spans="1:14" x14ac:dyDescent="0.25">
      <c r="A15" s="6" t="s">
        <v>24</v>
      </c>
      <c r="B15" s="13">
        <v>8475</v>
      </c>
      <c r="C15">
        <v>722</v>
      </c>
      <c r="D15" s="7">
        <v>649</v>
      </c>
      <c r="E15" s="7">
        <v>728</v>
      </c>
      <c r="F15" s="7">
        <v>710</v>
      </c>
      <c r="G15" s="7">
        <v>766</v>
      </c>
      <c r="H15" s="2">
        <v>728</v>
      </c>
      <c r="I15" s="2">
        <v>733</v>
      </c>
      <c r="J15" s="2">
        <v>687</v>
      </c>
      <c r="K15" s="2">
        <v>671</v>
      </c>
      <c r="L15" s="2">
        <v>691</v>
      </c>
      <c r="M15" s="2">
        <v>717</v>
      </c>
      <c r="N15" s="2">
        <v>673</v>
      </c>
    </row>
    <row r="16" spans="1:14" x14ac:dyDescent="0.25">
      <c r="A16" s="6" t="s">
        <v>25</v>
      </c>
      <c r="B16" s="13">
        <v>10271</v>
      </c>
      <c r="C16" s="6">
        <v>789</v>
      </c>
      <c r="D16" s="7">
        <v>801</v>
      </c>
      <c r="E16" s="7">
        <v>870</v>
      </c>
      <c r="F16" s="7">
        <v>870</v>
      </c>
      <c r="G16" s="7">
        <v>916</v>
      </c>
      <c r="H16" s="2">
        <v>857</v>
      </c>
      <c r="I16" s="2">
        <v>908</v>
      </c>
      <c r="J16" s="2">
        <v>884</v>
      </c>
      <c r="K16" s="2">
        <v>818</v>
      </c>
      <c r="L16" s="2">
        <v>845</v>
      </c>
      <c r="M16" s="2">
        <v>862</v>
      </c>
      <c r="N16" s="2">
        <v>851</v>
      </c>
    </row>
    <row r="17" spans="1:14" ht="14.45" x14ac:dyDescent="0.3">
      <c r="A17" s="6" t="s">
        <v>26</v>
      </c>
      <c r="B17" s="13">
        <v>7093</v>
      </c>
      <c r="C17" s="6">
        <v>512</v>
      </c>
      <c r="D17" s="7">
        <v>504</v>
      </c>
      <c r="E17" s="7">
        <v>604</v>
      </c>
      <c r="F17" s="7">
        <v>574</v>
      </c>
      <c r="G17" s="7">
        <v>672</v>
      </c>
      <c r="H17" s="2">
        <v>609</v>
      </c>
      <c r="I17" s="2">
        <v>639</v>
      </c>
      <c r="J17" s="2">
        <v>627</v>
      </c>
      <c r="K17" s="2">
        <v>601</v>
      </c>
      <c r="L17" s="2">
        <v>572</v>
      </c>
      <c r="M17" s="2">
        <v>612</v>
      </c>
      <c r="N17" s="2">
        <v>567</v>
      </c>
    </row>
    <row r="18" spans="1:14" ht="14.45" x14ac:dyDescent="0.3">
      <c r="A18" s="6" t="s">
        <v>27</v>
      </c>
      <c r="B18" s="13">
        <v>8953</v>
      </c>
      <c r="C18" s="6">
        <v>583</v>
      </c>
      <c r="D18" s="7">
        <v>566</v>
      </c>
      <c r="E18" s="7">
        <v>823</v>
      </c>
      <c r="F18" s="6">
        <v>788</v>
      </c>
      <c r="G18" s="6">
        <v>763</v>
      </c>
      <c r="H18" s="2">
        <v>712</v>
      </c>
      <c r="I18" s="2">
        <v>707</v>
      </c>
      <c r="J18" s="2">
        <v>834</v>
      </c>
      <c r="K18" s="2">
        <v>780</v>
      </c>
      <c r="L18" s="2">
        <v>780</v>
      </c>
      <c r="M18" s="2">
        <v>847</v>
      </c>
      <c r="N18" s="2">
        <v>770</v>
      </c>
    </row>
    <row r="19" spans="1:14" ht="14.45" x14ac:dyDescent="0.3">
      <c r="A19" s="6" t="s">
        <v>28</v>
      </c>
      <c r="B19" s="13">
        <v>4346</v>
      </c>
      <c r="C19" s="6">
        <v>311</v>
      </c>
      <c r="D19" s="7">
        <v>390</v>
      </c>
      <c r="E19" s="7">
        <v>401</v>
      </c>
      <c r="F19" s="6">
        <v>361</v>
      </c>
      <c r="G19" s="6">
        <v>377</v>
      </c>
      <c r="H19" s="2">
        <v>365</v>
      </c>
      <c r="I19" s="2">
        <v>363</v>
      </c>
      <c r="J19" s="2">
        <v>359</v>
      </c>
      <c r="K19" s="2">
        <v>367</v>
      </c>
      <c r="L19" s="2">
        <v>330</v>
      </c>
      <c r="M19" s="2">
        <v>358</v>
      </c>
      <c r="N19" s="2">
        <v>364</v>
      </c>
    </row>
    <row r="20" spans="1:14" ht="14.45" x14ac:dyDescent="0.3">
      <c r="A20" s="6" t="s">
        <v>29</v>
      </c>
      <c r="B20" s="13">
        <v>4286</v>
      </c>
      <c r="C20" s="7">
        <v>372</v>
      </c>
      <c r="D20" s="7">
        <v>330</v>
      </c>
      <c r="E20" s="7">
        <v>355</v>
      </c>
      <c r="F20" s="7">
        <v>358</v>
      </c>
      <c r="G20" s="7">
        <v>453</v>
      </c>
      <c r="H20" s="2">
        <v>345</v>
      </c>
      <c r="I20" s="2">
        <v>373</v>
      </c>
      <c r="J20" s="2">
        <v>372</v>
      </c>
      <c r="K20" s="2">
        <v>347</v>
      </c>
      <c r="L20" s="2">
        <v>368</v>
      </c>
      <c r="M20" s="2">
        <v>376</v>
      </c>
      <c r="N20" s="2">
        <v>237</v>
      </c>
    </row>
    <row r="21" spans="1:14" x14ac:dyDescent="0.25">
      <c r="A21" s="8" t="s">
        <v>30</v>
      </c>
      <c r="B21" s="13">
        <v>1414</v>
      </c>
      <c r="C21" s="7">
        <v>110</v>
      </c>
      <c r="D21" s="7">
        <v>135</v>
      </c>
      <c r="E21" s="7">
        <v>88</v>
      </c>
      <c r="F21" s="7">
        <v>133</v>
      </c>
      <c r="G21" s="7">
        <v>120</v>
      </c>
      <c r="H21" s="2">
        <v>110</v>
      </c>
      <c r="I21" s="2">
        <v>122</v>
      </c>
      <c r="J21" s="2">
        <v>93</v>
      </c>
      <c r="K21" s="2">
        <v>99</v>
      </c>
      <c r="L21" s="2">
        <v>107</v>
      </c>
      <c r="M21" s="2">
        <v>149</v>
      </c>
      <c r="N21" s="2">
        <v>148</v>
      </c>
    </row>
    <row r="22" spans="1:14" ht="14.45" x14ac:dyDescent="0.3">
      <c r="A22" s="9" t="s">
        <v>31</v>
      </c>
      <c r="B22" s="14">
        <v>5463</v>
      </c>
      <c r="C22" s="9">
        <v>331</v>
      </c>
      <c r="D22" s="9">
        <v>328</v>
      </c>
      <c r="E22" s="10">
        <v>597</v>
      </c>
      <c r="F22" s="9">
        <v>481</v>
      </c>
      <c r="G22" s="9">
        <v>499</v>
      </c>
      <c r="H22" s="3">
        <v>499</v>
      </c>
      <c r="I22" s="3">
        <v>420</v>
      </c>
      <c r="J22" s="3">
        <v>476</v>
      </c>
      <c r="K22" s="3">
        <v>508</v>
      </c>
      <c r="L22" s="3">
        <v>449</v>
      </c>
      <c r="M22" s="3">
        <v>466</v>
      </c>
      <c r="N22" s="3">
        <v>409</v>
      </c>
    </row>
    <row r="23" spans="1:14" ht="14.45" x14ac:dyDescent="0.3">
      <c r="A23" s="138" t="s">
        <v>32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1"/>
    </row>
    <row r="24" spans="1:14" ht="14.45" x14ac:dyDescent="0.3">
      <c r="A24" s="135" t="s">
        <v>33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1"/>
      <c r="N24" s="11"/>
    </row>
    <row r="25" spans="1:14" x14ac:dyDescent="0.25">
      <c r="A25" s="137" t="s">
        <v>34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1"/>
      <c r="N25" s="11"/>
    </row>
    <row r="26" spans="1:14" ht="13.5" customHeight="1" x14ac:dyDescent="0.25">
      <c r="A26" s="135" t="s">
        <v>36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</row>
    <row r="27" spans="1:14" x14ac:dyDescent="0.25">
      <c r="A27" s="12" t="s">
        <v>35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</sheetData>
  <mergeCells count="19">
    <mergeCell ref="A1:N1"/>
    <mergeCell ref="A25:L25"/>
    <mergeCell ref="A23:M23"/>
    <mergeCell ref="A2:A3"/>
    <mergeCell ref="B2:B3"/>
    <mergeCell ref="A26:N26"/>
    <mergeCell ref="A24:L24"/>
    <mergeCell ref="N2:N3"/>
    <mergeCell ref="G2:G3"/>
    <mergeCell ref="H2:H3"/>
    <mergeCell ref="C2:C3"/>
    <mergeCell ref="D2:D3"/>
    <mergeCell ref="E2:E3"/>
    <mergeCell ref="F2:F3"/>
    <mergeCell ref="M2:M3"/>
    <mergeCell ref="I2:I3"/>
    <mergeCell ref="J2:J3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A9" sqref="A9"/>
    </sheetView>
  </sheetViews>
  <sheetFormatPr baseColWidth="10" defaultRowHeight="15" x14ac:dyDescent="0.25"/>
  <cols>
    <col min="1" max="1" width="30.140625" customWidth="1"/>
    <col min="2" max="14" width="8.42578125" customWidth="1"/>
  </cols>
  <sheetData>
    <row r="1" spans="1:14" x14ac:dyDescent="0.25">
      <c r="A1" s="136" t="s">
        <v>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x14ac:dyDescent="0.25">
      <c r="A2" s="139" t="s">
        <v>0</v>
      </c>
      <c r="B2" s="133" t="s">
        <v>1</v>
      </c>
      <c r="C2" s="133" t="s">
        <v>2</v>
      </c>
      <c r="D2" s="133" t="s">
        <v>3</v>
      </c>
      <c r="E2" s="133" t="s">
        <v>4</v>
      </c>
      <c r="F2" s="133" t="s">
        <v>5</v>
      </c>
      <c r="G2" s="133" t="s">
        <v>6</v>
      </c>
      <c r="H2" s="133" t="s">
        <v>7</v>
      </c>
      <c r="I2" s="133" t="s">
        <v>8</v>
      </c>
      <c r="J2" s="133" t="s">
        <v>9</v>
      </c>
      <c r="K2" s="133" t="s">
        <v>10</v>
      </c>
      <c r="L2" s="133" t="s">
        <v>11</v>
      </c>
      <c r="M2" s="133" t="s">
        <v>12</v>
      </c>
      <c r="N2" s="133" t="s">
        <v>13</v>
      </c>
    </row>
    <row r="3" spans="1:14" x14ac:dyDescent="0.25">
      <c r="A3" s="140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ht="14.45" x14ac:dyDescent="0.3">
      <c r="A4" s="4" t="s">
        <v>1</v>
      </c>
      <c r="B4" s="26">
        <v>221802</v>
      </c>
      <c r="C4" s="5">
        <v>17022</v>
      </c>
      <c r="D4" s="5">
        <v>16126</v>
      </c>
      <c r="E4" s="5">
        <v>19083</v>
      </c>
      <c r="F4" s="5">
        <v>18067</v>
      </c>
      <c r="G4" s="5">
        <v>18429</v>
      </c>
      <c r="H4" s="5">
        <v>19187</v>
      </c>
      <c r="I4" s="5">
        <v>19682</v>
      </c>
      <c r="J4" s="1">
        <v>19678</v>
      </c>
      <c r="K4" s="1">
        <v>19114</v>
      </c>
      <c r="L4" s="1">
        <v>19274</v>
      </c>
      <c r="M4" s="1">
        <v>18326</v>
      </c>
      <c r="N4" s="1">
        <v>17814</v>
      </c>
    </row>
    <row r="5" spans="1:14" ht="14.45" x14ac:dyDescent="0.3">
      <c r="A5" s="6" t="s">
        <v>14</v>
      </c>
      <c r="B5" s="26">
        <v>13034</v>
      </c>
      <c r="C5" s="6">
        <v>944</v>
      </c>
      <c r="D5" s="7">
        <v>896</v>
      </c>
      <c r="E5" s="7">
        <v>1109</v>
      </c>
      <c r="F5" s="7">
        <v>993</v>
      </c>
      <c r="G5" s="7">
        <v>1007</v>
      </c>
      <c r="H5" s="2">
        <v>1088</v>
      </c>
      <c r="I5" s="2">
        <v>1275</v>
      </c>
      <c r="J5" s="2">
        <v>1166</v>
      </c>
      <c r="K5" s="2">
        <v>1121</v>
      </c>
      <c r="L5" s="2">
        <v>1188</v>
      </c>
      <c r="M5" s="2">
        <v>1116</v>
      </c>
      <c r="N5" s="2">
        <v>1131</v>
      </c>
    </row>
    <row r="6" spans="1:14" ht="14.45" x14ac:dyDescent="0.3">
      <c r="A6" s="6" t="s">
        <v>15</v>
      </c>
      <c r="B6" s="26">
        <v>21167</v>
      </c>
      <c r="C6" s="7">
        <v>1730</v>
      </c>
      <c r="D6" s="7">
        <v>1626</v>
      </c>
      <c r="E6" s="7">
        <v>1849</v>
      </c>
      <c r="F6" s="7">
        <v>1677</v>
      </c>
      <c r="G6" s="7">
        <v>1800</v>
      </c>
      <c r="H6" s="2">
        <v>1732</v>
      </c>
      <c r="I6" s="2">
        <v>1795</v>
      </c>
      <c r="J6" s="2">
        <v>1769</v>
      </c>
      <c r="K6" s="2">
        <v>1728</v>
      </c>
      <c r="L6" s="2">
        <v>1772</v>
      </c>
      <c r="M6" s="2">
        <v>1837</v>
      </c>
      <c r="N6" s="2">
        <v>1852</v>
      </c>
    </row>
    <row r="7" spans="1:14" ht="14.45" x14ac:dyDescent="0.3">
      <c r="A7" s="6" t="s">
        <v>16</v>
      </c>
      <c r="B7" s="26">
        <v>16167</v>
      </c>
      <c r="C7" s="7">
        <v>1219</v>
      </c>
      <c r="D7" s="7">
        <v>1300</v>
      </c>
      <c r="E7" s="7">
        <v>1399</v>
      </c>
      <c r="F7" s="7">
        <v>1297</v>
      </c>
      <c r="G7" s="7">
        <v>1418</v>
      </c>
      <c r="H7" s="2">
        <v>1411</v>
      </c>
      <c r="I7" s="2">
        <v>1533</v>
      </c>
      <c r="J7" s="2">
        <v>1410</v>
      </c>
      <c r="K7" s="2">
        <v>1300</v>
      </c>
      <c r="L7" s="2">
        <v>1395</v>
      </c>
      <c r="M7" s="2">
        <v>1266</v>
      </c>
      <c r="N7" s="2">
        <v>1219</v>
      </c>
    </row>
    <row r="8" spans="1:14" x14ac:dyDescent="0.25">
      <c r="A8" s="6" t="s">
        <v>17</v>
      </c>
      <c r="B8" s="26">
        <v>18107</v>
      </c>
      <c r="C8" s="7">
        <v>1477</v>
      </c>
      <c r="D8" s="7">
        <v>1493</v>
      </c>
      <c r="E8" s="7">
        <v>1707</v>
      </c>
      <c r="F8" s="7">
        <v>1555</v>
      </c>
      <c r="G8" s="7">
        <v>1648</v>
      </c>
      <c r="H8" s="2">
        <v>1573</v>
      </c>
      <c r="I8" s="2">
        <v>1508</v>
      </c>
      <c r="J8" s="2">
        <v>1482</v>
      </c>
      <c r="K8" s="2">
        <v>1503</v>
      </c>
      <c r="L8" s="2">
        <v>1440</v>
      </c>
      <c r="M8" s="2">
        <v>1347</v>
      </c>
      <c r="N8" s="2">
        <v>1374</v>
      </c>
    </row>
    <row r="9" spans="1:14" ht="14.45" x14ac:dyDescent="0.3">
      <c r="A9" s="6" t="s">
        <v>18</v>
      </c>
      <c r="B9" s="26">
        <v>18648</v>
      </c>
      <c r="C9" s="7">
        <v>1436</v>
      </c>
      <c r="D9" s="7">
        <v>1384</v>
      </c>
      <c r="E9" s="7">
        <v>1572</v>
      </c>
      <c r="F9" s="7">
        <v>1431</v>
      </c>
      <c r="G9" s="7">
        <v>1556</v>
      </c>
      <c r="H9" s="2">
        <v>1624</v>
      </c>
      <c r="I9" s="2">
        <v>1604</v>
      </c>
      <c r="J9" s="2">
        <v>1676</v>
      </c>
      <c r="K9" s="2">
        <v>1574</v>
      </c>
      <c r="L9" s="2">
        <v>1577</v>
      </c>
      <c r="M9" s="2">
        <v>1600</v>
      </c>
      <c r="N9" s="2">
        <v>1614</v>
      </c>
    </row>
    <row r="10" spans="1:14" x14ac:dyDescent="0.25">
      <c r="A10" s="6" t="s">
        <v>19</v>
      </c>
      <c r="B10" s="26">
        <v>19415</v>
      </c>
      <c r="C10" s="7">
        <v>1602</v>
      </c>
      <c r="D10" s="7">
        <v>1430</v>
      </c>
      <c r="E10" s="7">
        <v>1629</v>
      </c>
      <c r="F10" s="7">
        <v>1585</v>
      </c>
      <c r="G10" s="7">
        <v>1616</v>
      </c>
      <c r="H10" s="2">
        <v>1719</v>
      </c>
      <c r="I10" s="2">
        <v>1700</v>
      </c>
      <c r="J10" s="2">
        <v>1672</v>
      </c>
      <c r="K10" s="2">
        <v>1595</v>
      </c>
      <c r="L10" s="2">
        <v>1629</v>
      </c>
      <c r="M10" s="2">
        <v>1650</v>
      </c>
      <c r="N10" s="2">
        <v>1588</v>
      </c>
    </row>
    <row r="11" spans="1:14" ht="14.45" x14ac:dyDescent="0.3">
      <c r="A11" s="6" t="s">
        <v>20</v>
      </c>
      <c r="B11" s="26">
        <v>19228</v>
      </c>
      <c r="C11" s="7">
        <v>1493</v>
      </c>
      <c r="D11" s="7">
        <v>1412</v>
      </c>
      <c r="E11" s="7">
        <v>1711</v>
      </c>
      <c r="F11" s="7">
        <v>1639</v>
      </c>
      <c r="G11" s="7">
        <v>1546</v>
      </c>
      <c r="H11" s="2">
        <v>1595</v>
      </c>
      <c r="I11" s="2">
        <v>1648</v>
      </c>
      <c r="J11" s="2">
        <v>1692</v>
      </c>
      <c r="K11" s="2">
        <v>1664</v>
      </c>
      <c r="L11" s="2">
        <v>1641</v>
      </c>
      <c r="M11" s="2">
        <v>1579</v>
      </c>
      <c r="N11" s="2">
        <v>1608</v>
      </c>
    </row>
    <row r="12" spans="1:14" x14ac:dyDescent="0.25">
      <c r="A12" s="6" t="s">
        <v>21</v>
      </c>
      <c r="B12" s="26">
        <v>21505</v>
      </c>
      <c r="C12" s="7">
        <v>1865</v>
      </c>
      <c r="D12" s="7">
        <v>1712</v>
      </c>
      <c r="E12" s="7">
        <v>1933</v>
      </c>
      <c r="F12" s="7">
        <v>1798</v>
      </c>
      <c r="G12" s="7">
        <v>1887</v>
      </c>
      <c r="H12" s="2">
        <v>1871</v>
      </c>
      <c r="I12" s="2">
        <v>1859</v>
      </c>
      <c r="J12" s="2">
        <v>1988</v>
      </c>
      <c r="K12" s="2">
        <v>1829</v>
      </c>
      <c r="L12" s="2">
        <v>1729</v>
      </c>
      <c r="M12" s="2">
        <v>1555</v>
      </c>
      <c r="N12" s="2">
        <v>1479</v>
      </c>
    </row>
    <row r="13" spans="1:14" ht="14.45" x14ac:dyDescent="0.3">
      <c r="A13" s="8" t="s">
        <v>22</v>
      </c>
      <c r="B13" s="26">
        <v>7640</v>
      </c>
      <c r="C13" s="7">
        <v>407</v>
      </c>
      <c r="D13" s="7">
        <v>436</v>
      </c>
      <c r="E13" s="7">
        <v>597</v>
      </c>
      <c r="F13" s="7">
        <v>530</v>
      </c>
      <c r="G13" s="7">
        <v>551</v>
      </c>
      <c r="H13" s="2">
        <v>570</v>
      </c>
      <c r="I13" s="2">
        <v>653</v>
      </c>
      <c r="J13" s="2">
        <v>839</v>
      </c>
      <c r="K13" s="2">
        <v>725</v>
      </c>
      <c r="L13" s="2">
        <v>788</v>
      </c>
      <c r="M13" s="2">
        <v>831</v>
      </c>
      <c r="N13" s="2">
        <v>713</v>
      </c>
    </row>
    <row r="14" spans="1:14" ht="14.45" x14ac:dyDescent="0.3">
      <c r="A14" s="6" t="s">
        <v>23</v>
      </c>
      <c r="B14" s="26">
        <v>14261</v>
      </c>
      <c r="C14" s="7">
        <v>1091</v>
      </c>
      <c r="D14" s="7">
        <v>1020</v>
      </c>
      <c r="E14" s="7">
        <v>1174</v>
      </c>
      <c r="F14" s="7">
        <v>1130</v>
      </c>
      <c r="G14" s="7">
        <v>1197</v>
      </c>
      <c r="H14" s="2">
        <v>1288</v>
      </c>
      <c r="I14" s="2">
        <v>1303</v>
      </c>
      <c r="J14" s="2">
        <v>1301</v>
      </c>
      <c r="K14" s="2">
        <v>1240</v>
      </c>
      <c r="L14" s="2">
        <v>1262</v>
      </c>
      <c r="M14" s="2">
        <v>1151</v>
      </c>
      <c r="N14" s="2">
        <v>1104</v>
      </c>
    </row>
    <row r="15" spans="1:14" x14ac:dyDescent="0.25">
      <c r="A15" s="6" t="s">
        <v>24</v>
      </c>
      <c r="B15" s="26">
        <v>8580</v>
      </c>
      <c r="C15" s="6">
        <v>598</v>
      </c>
      <c r="D15" s="7">
        <v>603</v>
      </c>
      <c r="E15" s="7">
        <v>749</v>
      </c>
      <c r="F15" s="7">
        <v>708</v>
      </c>
      <c r="G15" s="7">
        <v>718</v>
      </c>
      <c r="H15" s="2">
        <v>651</v>
      </c>
      <c r="I15" s="2">
        <v>821</v>
      </c>
      <c r="J15" s="2">
        <v>809</v>
      </c>
      <c r="K15" s="2">
        <v>780</v>
      </c>
      <c r="L15" s="2">
        <v>764</v>
      </c>
      <c r="M15" s="2">
        <v>697</v>
      </c>
      <c r="N15" s="2">
        <v>682</v>
      </c>
    </row>
    <row r="16" spans="1:14" x14ac:dyDescent="0.25">
      <c r="A16" s="6" t="s">
        <v>25</v>
      </c>
      <c r="B16" s="26">
        <v>10977</v>
      </c>
      <c r="C16" s="6">
        <v>871</v>
      </c>
      <c r="D16" s="7">
        <v>690</v>
      </c>
      <c r="E16" s="7">
        <v>961</v>
      </c>
      <c r="F16" s="7">
        <v>878</v>
      </c>
      <c r="G16" s="7">
        <v>899</v>
      </c>
      <c r="H16" s="2">
        <v>964</v>
      </c>
      <c r="I16" s="2">
        <v>977</v>
      </c>
      <c r="J16" s="2">
        <v>981</v>
      </c>
      <c r="K16" s="2">
        <v>977</v>
      </c>
      <c r="L16" s="2">
        <v>1011</v>
      </c>
      <c r="M16" s="2">
        <v>859</v>
      </c>
      <c r="N16" s="2">
        <v>909</v>
      </c>
    </row>
    <row r="17" spans="1:14" ht="14.45" x14ac:dyDescent="0.3">
      <c r="A17" s="6" t="s">
        <v>26</v>
      </c>
      <c r="B17" s="26">
        <v>7726</v>
      </c>
      <c r="C17" s="6">
        <v>578</v>
      </c>
      <c r="D17" s="7">
        <v>528</v>
      </c>
      <c r="E17" s="7">
        <v>601</v>
      </c>
      <c r="F17" s="7">
        <v>619</v>
      </c>
      <c r="G17" s="7">
        <v>620</v>
      </c>
      <c r="H17" s="2">
        <v>688</v>
      </c>
      <c r="I17" s="2">
        <v>728</v>
      </c>
      <c r="J17" s="2">
        <v>684</v>
      </c>
      <c r="K17" s="2">
        <v>687</v>
      </c>
      <c r="L17" s="2">
        <v>712</v>
      </c>
      <c r="M17" s="2">
        <v>643</v>
      </c>
      <c r="N17" s="2">
        <v>638</v>
      </c>
    </row>
    <row r="18" spans="1:14" ht="14.45" x14ac:dyDescent="0.3">
      <c r="A18" s="6" t="s">
        <v>27</v>
      </c>
      <c r="B18" s="26">
        <v>8747</v>
      </c>
      <c r="C18" s="6">
        <v>603</v>
      </c>
      <c r="D18" s="7">
        <v>613</v>
      </c>
      <c r="E18" s="7">
        <v>733</v>
      </c>
      <c r="F18" s="6">
        <v>713</v>
      </c>
      <c r="G18" s="6">
        <v>666</v>
      </c>
      <c r="H18" s="2">
        <v>807</v>
      </c>
      <c r="I18" s="2">
        <v>763</v>
      </c>
      <c r="J18" s="2">
        <v>746</v>
      </c>
      <c r="K18" s="2">
        <v>858</v>
      </c>
      <c r="L18">
        <v>809</v>
      </c>
      <c r="M18" s="2">
        <v>780</v>
      </c>
      <c r="N18" s="2">
        <v>656</v>
      </c>
    </row>
    <row r="19" spans="1:14" ht="14.45" x14ac:dyDescent="0.3">
      <c r="A19" s="6" t="s">
        <v>28</v>
      </c>
      <c r="B19" s="26">
        <v>4674</v>
      </c>
      <c r="C19" s="6">
        <v>317</v>
      </c>
      <c r="D19" s="7">
        <v>275</v>
      </c>
      <c r="E19" s="7">
        <v>371</v>
      </c>
      <c r="F19" s="6">
        <v>474</v>
      </c>
      <c r="G19" s="6">
        <v>393</v>
      </c>
      <c r="H19" s="2">
        <v>492</v>
      </c>
      <c r="I19" s="2">
        <v>465</v>
      </c>
      <c r="J19" s="2">
        <v>396</v>
      </c>
      <c r="K19" s="2">
        <v>407</v>
      </c>
      <c r="L19" s="2">
        <v>413</v>
      </c>
      <c r="M19" s="2">
        <v>344</v>
      </c>
      <c r="N19" s="2">
        <v>327</v>
      </c>
    </row>
    <row r="20" spans="1:14" ht="14.45" x14ac:dyDescent="0.3">
      <c r="A20" s="6" t="s">
        <v>29</v>
      </c>
      <c r="B20" s="26">
        <v>4718</v>
      </c>
      <c r="C20" s="7">
        <v>349</v>
      </c>
      <c r="D20" s="7">
        <v>323</v>
      </c>
      <c r="E20" s="7">
        <v>407</v>
      </c>
      <c r="F20" s="7">
        <v>387</v>
      </c>
      <c r="G20" s="7">
        <v>387</v>
      </c>
      <c r="H20" s="2">
        <v>366</v>
      </c>
      <c r="I20" s="2">
        <v>412</v>
      </c>
      <c r="J20" s="2">
        <v>434</v>
      </c>
      <c r="K20" s="2">
        <v>387</v>
      </c>
      <c r="L20" s="2">
        <v>448</v>
      </c>
      <c r="M20" s="2">
        <v>406</v>
      </c>
      <c r="N20" s="2">
        <v>412</v>
      </c>
    </row>
    <row r="21" spans="1:14" x14ac:dyDescent="0.25">
      <c r="A21" s="8" t="s">
        <v>30</v>
      </c>
      <c r="B21" s="26">
        <v>1159</v>
      </c>
      <c r="C21" s="7">
        <v>71</v>
      </c>
      <c r="D21" s="7">
        <v>86</v>
      </c>
      <c r="E21" s="7">
        <v>86</v>
      </c>
      <c r="F21" s="7">
        <v>86</v>
      </c>
      <c r="G21" s="7">
        <v>75</v>
      </c>
      <c r="H21" s="2">
        <v>75</v>
      </c>
      <c r="I21" s="2">
        <v>108</v>
      </c>
      <c r="J21" s="2">
        <v>100</v>
      </c>
      <c r="K21" s="2">
        <v>114</v>
      </c>
      <c r="L21" s="2">
        <v>106</v>
      </c>
      <c r="M21" s="2">
        <v>158</v>
      </c>
      <c r="N21" s="2">
        <v>94</v>
      </c>
    </row>
    <row r="22" spans="1:14" ht="14.45" x14ac:dyDescent="0.3">
      <c r="A22" s="9" t="s">
        <v>31</v>
      </c>
      <c r="B22" s="25">
        <v>6049</v>
      </c>
      <c r="C22" s="9">
        <v>371</v>
      </c>
      <c r="D22" s="9">
        <v>299</v>
      </c>
      <c r="E22" s="10">
        <v>495</v>
      </c>
      <c r="F22" s="9">
        <v>567</v>
      </c>
      <c r="G22" s="9">
        <v>445</v>
      </c>
      <c r="H22" s="3">
        <v>673</v>
      </c>
      <c r="I22" s="3">
        <v>530</v>
      </c>
      <c r="J22" s="3">
        <v>533</v>
      </c>
      <c r="K22" s="3">
        <v>625</v>
      </c>
      <c r="L22" s="3">
        <v>590</v>
      </c>
      <c r="M22" s="3">
        <v>507</v>
      </c>
      <c r="N22" s="3">
        <v>414</v>
      </c>
    </row>
    <row r="23" spans="1:14" ht="14.45" x14ac:dyDescent="0.3">
      <c r="A23" s="138" t="s">
        <v>32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1"/>
    </row>
    <row r="24" spans="1:14" ht="14.45" x14ac:dyDescent="0.3">
      <c r="A24" s="135" t="s">
        <v>33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1"/>
      <c r="N24" s="11"/>
    </row>
    <row r="25" spans="1:14" x14ac:dyDescent="0.25">
      <c r="A25" s="137" t="s">
        <v>34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1"/>
      <c r="N25" s="11"/>
    </row>
    <row r="26" spans="1:14" ht="16.5" customHeight="1" x14ac:dyDescent="0.25">
      <c r="A26" s="135" t="s">
        <v>36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</row>
    <row r="27" spans="1:14" x14ac:dyDescent="0.25">
      <c r="A27" s="24" t="s">
        <v>35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</sheetData>
  <mergeCells count="19">
    <mergeCell ref="A1:N1"/>
    <mergeCell ref="A25:L25"/>
    <mergeCell ref="A23:M23"/>
    <mergeCell ref="A2:A3"/>
    <mergeCell ref="B2:B3"/>
    <mergeCell ref="C2:C3"/>
    <mergeCell ref="D2:D3"/>
    <mergeCell ref="E2:E3"/>
    <mergeCell ref="F2:F3"/>
    <mergeCell ref="M2:M3"/>
    <mergeCell ref="A26:N26"/>
    <mergeCell ref="A24:L24"/>
    <mergeCell ref="N2:N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IV1"/>
    </sheetView>
  </sheetViews>
  <sheetFormatPr baseColWidth="10" defaultRowHeight="15" x14ac:dyDescent="0.25"/>
  <cols>
    <col min="1" max="1" width="30.140625" customWidth="1"/>
    <col min="2" max="14" width="8.42578125" customWidth="1"/>
  </cols>
  <sheetData>
    <row r="1" spans="1:14" x14ac:dyDescent="0.25">
      <c r="A1" s="136" t="s">
        <v>69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x14ac:dyDescent="0.25">
      <c r="A2" s="139" t="s">
        <v>0</v>
      </c>
      <c r="B2" s="133" t="s">
        <v>1</v>
      </c>
      <c r="C2" s="133" t="s">
        <v>2</v>
      </c>
      <c r="D2" s="133" t="s">
        <v>3</v>
      </c>
      <c r="E2" s="133" t="s">
        <v>4</v>
      </c>
      <c r="F2" s="133" t="s">
        <v>5</v>
      </c>
      <c r="G2" s="133" t="s">
        <v>6</v>
      </c>
      <c r="H2" s="133" t="s">
        <v>7</v>
      </c>
      <c r="I2" s="133" t="s">
        <v>8</v>
      </c>
      <c r="J2" s="133" t="s">
        <v>9</v>
      </c>
      <c r="K2" s="133" t="s">
        <v>10</v>
      </c>
      <c r="L2" s="133" t="s">
        <v>11</v>
      </c>
      <c r="M2" s="133" t="s">
        <v>12</v>
      </c>
      <c r="N2" s="133" t="s">
        <v>13</v>
      </c>
    </row>
    <row r="3" spans="1:14" x14ac:dyDescent="0.25">
      <c r="A3" s="140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ht="14.45" x14ac:dyDescent="0.3">
      <c r="A4" s="4" t="s">
        <v>1</v>
      </c>
      <c r="B4" s="26">
        <v>230160</v>
      </c>
      <c r="C4" s="5">
        <v>18617</v>
      </c>
      <c r="D4" s="5">
        <v>16216</v>
      </c>
      <c r="E4" s="5">
        <v>18332</v>
      </c>
      <c r="F4" s="5">
        <v>19428</v>
      </c>
      <c r="G4" s="5">
        <v>20016</v>
      </c>
      <c r="H4" s="5">
        <v>19976</v>
      </c>
      <c r="I4" s="1">
        <v>21474</v>
      </c>
      <c r="J4" s="1">
        <v>19771</v>
      </c>
      <c r="K4" s="1">
        <v>19037</v>
      </c>
      <c r="L4" s="1">
        <v>19631</v>
      </c>
      <c r="M4" s="1">
        <v>18666</v>
      </c>
      <c r="N4" s="1">
        <v>18996</v>
      </c>
    </row>
    <row r="5" spans="1:14" ht="14.45" x14ac:dyDescent="0.3">
      <c r="A5" s="6" t="s">
        <v>14</v>
      </c>
      <c r="B5" s="26">
        <v>13201</v>
      </c>
      <c r="C5" s="7">
        <v>1110</v>
      </c>
      <c r="D5" s="7">
        <v>916</v>
      </c>
      <c r="E5" s="7">
        <v>1044</v>
      </c>
      <c r="F5" s="7">
        <v>1078</v>
      </c>
      <c r="G5" s="7">
        <v>1044</v>
      </c>
      <c r="H5" s="2">
        <v>1120</v>
      </c>
      <c r="I5" s="2">
        <v>1298</v>
      </c>
      <c r="J5" s="2">
        <v>1192</v>
      </c>
      <c r="K5" s="2">
        <v>1090</v>
      </c>
      <c r="L5" s="2">
        <v>1088</v>
      </c>
      <c r="M5" s="2">
        <v>1069</v>
      </c>
      <c r="N5" s="2">
        <v>1152</v>
      </c>
    </row>
    <row r="6" spans="1:14" ht="14.45" x14ac:dyDescent="0.3">
      <c r="A6" s="6" t="s">
        <v>15</v>
      </c>
      <c r="B6" s="26">
        <v>21067</v>
      </c>
      <c r="C6" s="7">
        <v>1639</v>
      </c>
      <c r="D6" s="7">
        <v>1448</v>
      </c>
      <c r="E6" s="7">
        <v>1653</v>
      </c>
      <c r="F6" s="7">
        <v>1748</v>
      </c>
      <c r="G6" s="7">
        <v>1895</v>
      </c>
      <c r="H6" s="2">
        <v>1798</v>
      </c>
      <c r="I6" s="2">
        <v>1993</v>
      </c>
      <c r="J6" s="2">
        <v>1832</v>
      </c>
      <c r="K6" s="2">
        <v>1746</v>
      </c>
      <c r="L6" s="2">
        <v>1708</v>
      </c>
      <c r="M6" s="2">
        <v>1722</v>
      </c>
      <c r="N6" s="2">
        <v>1885</v>
      </c>
    </row>
    <row r="7" spans="1:14" ht="14.45" x14ac:dyDescent="0.3">
      <c r="A7" s="6" t="s">
        <v>16</v>
      </c>
      <c r="B7" s="26">
        <v>17368</v>
      </c>
      <c r="C7" s="7">
        <v>1447</v>
      </c>
      <c r="D7" s="7">
        <v>1316</v>
      </c>
      <c r="E7" s="7">
        <v>1427</v>
      </c>
      <c r="F7" s="7">
        <v>1505</v>
      </c>
      <c r="G7" s="7">
        <v>1526</v>
      </c>
      <c r="H7" s="2">
        <v>1463</v>
      </c>
      <c r="I7" s="2">
        <v>1575</v>
      </c>
      <c r="J7" s="2">
        <v>1489</v>
      </c>
      <c r="K7" s="2">
        <v>1395</v>
      </c>
      <c r="L7" s="2">
        <v>1475</v>
      </c>
      <c r="M7" s="2">
        <v>1358</v>
      </c>
      <c r="N7" s="2">
        <v>1392</v>
      </c>
    </row>
    <row r="8" spans="1:14" x14ac:dyDescent="0.25">
      <c r="A8" s="6" t="s">
        <v>17</v>
      </c>
      <c r="B8" s="26">
        <v>19689</v>
      </c>
      <c r="C8" s="7">
        <v>1575</v>
      </c>
      <c r="D8" s="7">
        <v>1348</v>
      </c>
      <c r="E8" s="7">
        <v>1539</v>
      </c>
      <c r="F8" s="7">
        <v>1672</v>
      </c>
      <c r="G8" s="7">
        <v>1788</v>
      </c>
      <c r="H8" s="2">
        <v>1655</v>
      </c>
      <c r="I8" s="2">
        <v>1713</v>
      </c>
      <c r="J8" s="2">
        <v>1636</v>
      </c>
      <c r="K8" s="2">
        <v>1616</v>
      </c>
      <c r="L8" s="2">
        <v>1743</v>
      </c>
      <c r="M8" s="2">
        <v>1704</v>
      </c>
      <c r="N8" s="2">
        <v>1700</v>
      </c>
    </row>
    <row r="9" spans="1:14" ht="14.45" x14ac:dyDescent="0.3">
      <c r="A9" s="6" t="s">
        <v>18</v>
      </c>
      <c r="B9" s="26">
        <v>19152</v>
      </c>
      <c r="C9" s="7">
        <v>1526</v>
      </c>
      <c r="D9" s="7">
        <v>1368</v>
      </c>
      <c r="E9" s="7">
        <v>1508</v>
      </c>
      <c r="F9" s="7">
        <v>1608</v>
      </c>
      <c r="G9" s="7">
        <v>1628</v>
      </c>
      <c r="H9" s="2">
        <v>1661</v>
      </c>
      <c r="I9" s="2">
        <v>1814</v>
      </c>
      <c r="J9" s="2">
        <v>1646</v>
      </c>
      <c r="K9" s="2">
        <v>1614</v>
      </c>
      <c r="L9" s="2">
        <v>1599</v>
      </c>
      <c r="M9" s="2">
        <v>1590</v>
      </c>
      <c r="N9" s="2">
        <v>1590</v>
      </c>
    </row>
    <row r="10" spans="1:14" x14ac:dyDescent="0.25">
      <c r="A10" s="6" t="s">
        <v>19</v>
      </c>
      <c r="B10" s="26">
        <v>21167</v>
      </c>
      <c r="C10" s="7">
        <v>1720</v>
      </c>
      <c r="D10" s="7">
        <v>1517</v>
      </c>
      <c r="E10" s="7">
        <v>1731</v>
      </c>
      <c r="F10" s="7">
        <v>1777</v>
      </c>
      <c r="G10" s="7">
        <v>1982</v>
      </c>
      <c r="H10" s="2">
        <v>1944</v>
      </c>
      <c r="I10" s="2">
        <v>2074</v>
      </c>
      <c r="J10" s="2">
        <v>1800</v>
      </c>
      <c r="K10" s="2">
        <v>1636</v>
      </c>
      <c r="L10" s="2">
        <v>1744</v>
      </c>
      <c r="M10" s="2">
        <v>1602</v>
      </c>
      <c r="N10" s="2">
        <v>1640</v>
      </c>
    </row>
    <row r="11" spans="1:14" ht="14.45" x14ac:dyDescent="0.3">
      <c r="A11" s="6" t="s">
        <v>20</v>
      </c>
      <c r="B11" s="26">
        <v>19263</v>
      </c>
      <c r="C11" s="7">
        <v>1617</v>
      </c>
      <c r="D11" s="7">
        <v>1428</v>
      </c>
      <c r="E11" s="7">
        <v>1549</v>
      </c>
      <c r="F11" s="7">
        <v>1596</v>
      </c>
      <c r="G11" s="7">
        <v>1675</v>
      </c>
      <c r="H11" s="2">
        <v>1626</v>
      </c>
      <c r="I11" s="2">
        <v>1765</v>
      </c>
      <c r="J11" s="2">
        <v>1676</v>
      </c>
      <c r="K11" s="2">
        <v>1555</v>
      </c>
      <c r="L11" s="2">
        <v>1587</v>
      </c>
      <c r="M11" s="2">
        <v>1516</v>
      </c>
      <c r="N11" s="2">
        <v>1673</v>
      </c>
    </row>
    <row r="12" spans="1:14" x14ac:dyDescent="0.25">
      <c r="A12" s="6" t="s">
        <v>21</v>
      </c>
      <c r="B12" s="26">
        <v>25011</v>
      </c>
      <c r="C12" s="7">
        <v>2035</v>
      </c>
      <c r="D12" s="7">
        <v>1837</v>
      </c>
      <c r="E12" s="7">
        <v>2016</v>
      </c>
      <c r="F12" s="7">
        <v>2168</v>
      </c>
      <c r="G12" s="7">
        <v>2165</v>
      </c>
      <c r="H12" s="2">
        <v>2151</v>
      </c>
      <c r="I12" s="2">
        <v>2214</v>
      </c>
      <c r="J12" s="2">
        <v>2189</v>
      </c>
      <c r="K12" s="2">
        <v>2099</v>
      </c>
      <c r="L12" s="2">
        <v>2120</v>
      </c>
      <c r="M12" s="2">
        <v>2046</v>
      </c>
      <c r="N12" s="2">
        <v>1971</v>
      </c>
    </row>
    <row r="13" spans="1:14" ht="14.45" x14ac:dyDescent="0.3">
      <c r="A13" s="8" t="s">
        <v>22</v>
      </c>
      <c r="B13" s="26">
        <v>6147</v>
      </c>
      <c r="C13" s="7">
        <v>483</v>
      </c>
      <c r="D13" s="7">
        <v>422</v>
      </c>
      <c r="E13" s="7">
        <v>510</v>
      </c>
      <c r="F13" s="7">
        <v>498</v>
      </c>
      <c r="G13" s="7">
        <v>467</v>
      </c>
      <c r="H13" s="2">
        <v>483</v>
      </c>
      <c r="I13" s="2">
        <v>607</v>
      </c>
      <c r="J13" s="2">
        <v>513</v>
      </c>
      <c r="K13" s="2">
        <v>518</v>
      </c>
      <c r="L13" s="2">
        <v>557</v>
      </c>
      <c r="M13" s="2">
        <v>533</v>
      </c>
      <c r="N13" s="2">
        <v>556</v>
      </c>
    </row>
    <row r="14" spans="1:14" ht="14.45" x14ac:dyDescent="0.3">
      <c r="A14" s="6" t="s">
        <v>23</v>
      </c>
      <c r="B14" s="26">
        <v>15051</v>
      </c>
      <c r="C14" s="7">
        <v>1184</v>
      </c>
      <c r="D14" s="7">
        <v>1085</v>
      </c>
      <c r="E14" s="7">
        <v>1249</v>
      </c>
      <c r="F14" s="7">
        <v>1242</v>
      </c>
      <c r="G14" s="7">
        <v>1306</v>
      </c>
      <c r="H14" s="2">
        <v>1375</v>
      </c>
      <c r="I14" s="2">
        <v>1465</v>
      </c>
      <c r="J14" s="2">
        <v>1327</v>
      </c>
      <c r="K14" s="2">
        <v>1217</v>
      </c>
      <c r="L14" s="2">
        <v>1228</v>
      </c>
      <c r="M14" s="2">
        <v>1208</v>
      </c>
      <c r="N14" s="2">
        <v>1165</v>
      </c>
    </row>
    <row r="15" spans="1:14" x14ac:dyDescent="0.25">
      <c r="A15" s="6" t="s">
        <v>24</v>
      </c>
      <c r="B15" s="26">
        <v>8338</v>
      </c>
      <c r="C15" s="7">
        <v>676</v>
      </c>
      <c r="D15" s="7">
        <v>570</v>
      </c>
      <c r="E15" s="7">
        <v>704</v>
      </c>
      <c r="F15" s="7">
        <v>685</v>
      </c>
      <c r="G15" s="7">
        <v>746</v>
      </c>
      <c r="H15" s="2">
        <v>735</v>
      </c>
      <c r="I15" s="2">
        <v>783</v>
      </c>
      <c r="J15" s="2">
        <v>725</v>
      </c>
      <c r="K15" s="2">
        <v>650</v>
      </c>
      <c r="L15" s="2">
        <v>694</v>
      </c>
      <c r="M15" s="2">
        <v>670</v>
      </c>
      <c r="N15" s="2">
        <v>700</v>
      </c>
    </row>
    <row r="16" spans="1:14" x14ac:dyDescent="0.25">
      <c r="A16" s="6" t="s">
        <v>25</v>
      </c>
      <c r="B16" s="26">
        <v>11206</v>
      </c>
      <c r="C16" s="7">
        <v>913</v>
      </c>
      <c r="D16" s="7">
        <v>729</v>
      </c>
      <c r="E16" s="7">
        <v>867</v>
      </c>
      <c r="F16" s="7">
        <v>960</v>
      </c>
      <c r="G16" s="7">
        <v>961</v>
      </c>
      <c r="H16" s="2">
        <v>988</v>
      </c>
      <c r="I16" s="2">
        <v>1107</v>
      </c>
      <c r="J16" s="2">
        <v>985</v>
      </c>
      <c r="K16" s="2">
        <v>900</v>
      </c>
      <c r="L16" s="2">
        <v>998</v>
      </c>
      <c r="M16" s="2">
        <v>942</v>
      </c>
      <c r="N16" s="2">
        <v>856</v>
      </c>
    </row>
    <row r="17" spans="1:14" ht="14.45" x14ac:dyDescent="0.3">
      <c r="A17" s="6" t="s">
        <v>26</v>
      </c>
      <c r="B17" s="26">
        <v>7999</v>
      </c>
      <c r="C17" s="7">
        <v>630</v>
      </c>
      <c r="D17" s="7">
        <v>548</v>
      </c>
      <c r="E17" s="7">
        <v>610</v>
      </c>
      <c r="F17" s="7">
        <v>652</v>
      </c>
      <c r="G17" s="7">
        <v>690</v>
      </c>
      <c r="H17" s="2">
        <v>685</v>
      </c>
      <c r="I17" s="2">
        <v>825</v>
      </c>
      <c r="J17" s="2">
        <v>702</v>
      </c>
      <c r="K17" s="2">
        <v>675</v>
      </c>
      <c r="L17" s="2">
        <v>681</v>
      </c>
      <c r="M17" s="2">
        <v>639</v>
      </c>
      <c r="N17" s="2">
        <v>662</v>
      </c>
    </row>
    <row r="18" spans="1:14" ht="14.45" x14ac:dyDescent="0.3">
      <c r="A18" s="6" t="s">
        <v>27</v>
      </c>
      <c r="B18" s="26">
        <v>8682</v>
      </c>
      <c r="C18" s="6">
        <v>757</v>
      </c>
      <c r="D18" s="7">
        <v>653</v>
      </c>
      <c r="E18" s="7">
        <v>627</v>
      </c>
      <c r="F18" s="6">
        <v>756</v>
      </c>
      <c r="G18" s="6">
        <v>735</v>
      </c>
      <c r="H18" s="2">
        <v>700</v>
      </c>
      <c r="I18" s="2">
        <v>713</v>
      </c>
      <c r="J18" s="2">
        <v>686</v>
      </c>
      <c r="K18" s="2">
        <v>795</v>
      </c>
      <c r="L18" s="2">
        <v>817</v>
      </c>
      <c r="M18" s="2">
        <v>714</v>
      </c>
      <c r="N18" s="2">
        <v>729</v>
      </c>
    </row>
    <row r="19" spans="1:14" ht="14.45" x14ac:dyDescent="0.3">
      <c r="A19" s="6" t="s">
        <v>28</v>
      </c>
      <c r="B19" s="26">
        <v>5353</v>
      </c>
      <c r="C19" s="6">
        <v>430</v>
      </c>
      <c r="D19" s="7">
        <v>392</v>
      </c>
      <c r="E19" s="7">
        <v>387</v>
      </c>
      <c r="F19" s="6">
        <v>464</v>
      </c>
      <c r="G19" s="6">
        <v>445</v>
      </c>
      <c r="H19" s="2">
        <v>465</v>
      </c>
      <c r="I19" s="2">
        <v>502</v>
      </c>
      <c r="J19" s="2">
        <v>444</v>
      </c>
      <c r="K19" s="2">
        <v>518</v>
      </c>
      <c r="L19" s="2">
        <v>516</v>
      </c>
      <c r="M19" s="2">
        <v>431</v>
      </c>
      <c r="N19" s="2">
        <v>359</v>
      </c>
    </row>
    <row r="20" spans="1:14" x14ac:dyDescent="0.25">
      <c r="A20" s="6" t="s">
        <v>68</v>
      </c>
      <c r="B20" s="26">
        <v>2</v>
      </c>
      <c r="C20" s="29">
        <v>1</v>
      </c>
      <c r="D20" s="29">
        <v>1</v>
      </c>
      <c r="E20" s="28" t="s">
        <v>67</v>
      </c>
      <c r="F20" s="28" t="s">
        <v>67</v>
      </c>
      <c r="G20" s="28" t="s">
        <v>67</v>
      </c>
      <c r="H20" s="28" t="s">
        <v>67</v>
      </c>
      <c r="I20" s="28" t="s">
        <v>67</v>
      </c>
      <c r="J20" s="28" t="s">
        <v>67</v>
      </c>
      <c r="K20" s="28" t="s">
        <v>67</v>
      </c>
      <c r="L20" s="2" t="s">
        <v>67</v>
      </c>
      <c r="M20" s="2" t="s">
        <v>67</v>
      </c>
      <c r="N20" s="2" t="s">
        <v>67</v>
      </c>
    </row>
    <row r="21" spans="1:14" ht="14.45" x14ac:dyDescent="0.3">
      <c r="A21" s="6" t="s">
        <v>29</v>
      </c>
      <c r="B21" s="26">
        <v>5193</v>
      </c>
      <c r="C21" s="7">
        <v>383</v>
      </c>
      <c r="D21" s="7">
        <v>357</v>
      </c>
      <c r="E21" s="7">
        <v>462</v>
      </c>
      <c r="F21" s="7">
        <v>416</v>
      </c>
      <c r="G21" s="7">
        <v>417</v>
      </c>
      <c r="H21" s="2">
        <v>520</v>
      </c>
      <c r="I21" s="2">
        <v>486</v>
      </c>
      <c r="J21" s="2">
        <v>478</v>
      </c>
      <c r="K21" s="2">
        <v>444</v>
      </c>
      <c r="L21" s="2">
        <v>409</v>
      </c>
      <c r="M21" s="2">
        <v>371</v>
      </c>
      <c r="N21" s="2">
        <v>450</v>
      </c>
    </row>
    <row r="22" spans="1:14" x14ac:dyDescent="0.25">
      <c r="A22" s="8" t="s">
        <v>30</v>
      </c>
      <c r="B22" s="26">
        <v>705</v>
      </c>
      <c r="C22" s="7">
        <v>45</v>
      </c>
      <c r="D22" s="7">
        <v>54</v>
      </c>
      <c r="E22" s="7">
        <v>42</v>
      </c>
      <c r="F22" s="7">
        <v>66</v>
      </c>
      <c r="G22" s="7">
        <v>29</v>
      </c>
      <c r="H22" s="2">
        <v>74</v>
      </c>
      <c r="I22" s="2">
        <v>56</v>
      </c>
      <c r="J22" s="2">
        <v>41</v>
      </c>
      <c r="K22" s="2">
        <v>62</v>
      </c>
      <c r="L22" s="2">
        <v>80</v>
      </c>
      <c r="M22" s="2">
        <v>79</v>
      </c>
      <c r="N22" s="2">
        <v>77</v>
      </c>
    </row>
    <row r="23" spans="1:14" ht="14.45" x14ac:dyDescent="0.3">
      <c r="A23" s="9" t="s">
        <v>31</v>
      </c>
      <c r="B23" s="25">
        <v>5566</v>
      </c>
      <c r="C23" s="9">
        <v>446</v>
      </c>
      <c r="D23" s="9">
        <v>227</v>
      </c>
      <c r="E23" s="10">
        <v>407</v>
      </c>
      <c r="F23" s="9">
        <v>537</v>
      </c>
      <c r="G23" s="9">
        <v>517</v>
      </c>
      <c r="H23" s="3">
        <v>533</v>
      </c>
      <c r="I23" s="3">
        <v>484</v>
      </c>
      <c r="J23" s="3">
        <v>410</v>
      </c>
      <c r="K23" s="3">
        <v>507</v>
      </c>
      <c r="L23" s="3">
        <v>587</v>
      </c>
      <c r="M23" s="3">
        <v>472</v>
      </c>
      <c r="N23" s="3">
        <v>439</v>
      </c>
    </row>
    <row r="24" spans="1:14" ht="14.45" x14ac:dyDescent="0.3">
      <c r="A24" s="138" t="s">
        <v>32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1"/>
    </row>
    <row r="25" spans="1:14" ht="14.45" x14ac:dyDescent="0.3">
      <c r="A25" s="135" t="s">
        <v>33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1"/>
      <c r="N25" s="11"/>
    </row>
    <row r="26" spans="1:14" x14ac:dyDescent="0.25">
      <c r="A26" s="137" t="s">
        <v>34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1"/>
      <c r="N26" s="11"/>
    </row>
    <row r="27" spans="1:14" ht="23.25" customHeight="1" x14ac:dyDescent="0.25">
      <c r="A27" s="135" t="s">
        <v>66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1"/>
    </row>
    <row r="28" spans="1:14" x14ac:dyDescent="0.25">
      <c r="A28" s="27" t="s">
        <v>35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</sheetData>
  <mergeCells count="19">
    <mergeCell ref="A25:L25"/>
    <mergeCell ref="A27:M27"/>
    <mergeCell ref="A1:N1"/>
    <mergeCell ref="A26:L26"/>
    <mergeCell ref="A24:M24"/>
    <mergeCell ref="A2:A3"/>
    <mergeCell ref="B2:B3"/>
    <mergeCell ref="C2:C3"/>
    <mergeCell ref="D2:D3"/>
    <mergeCell ref="E2:E3"/>
    <mergeCell ref="F2:F3"/>
    <mergeCell ref="M2:M3"/>
    <mergeCell ref="N2:N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1"/>
    </sheetView>
  </sheetViews>
  <sheetFormatPr baseColWidth="10" defaultRowHeight="15" x14ac:dyDescent="0.25"/>
  <cols>
    <col min="1" max="1" width="27.42578125" customWidth="1"/>
    <col min="2" max="14" width="10.140625" customWidth="1"/>
  </cols>
  <sheetData>
    <row r="1" spans="1:14" ht="24.6" customHeight="1" x14ac:dyDescent="0.25">
      <c r="A1" s="145" t="s">
        <v>73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5" customHeight="1" x14ac:dyDescent="0.25">
      <c r="A2" s="146" t="s">
        <v>0</v>
      </c>
      <c r="B2" s="143" t="s">
        <v>1</v>
      </c>
      <c r="C2" s="143" t="s">
        <v>2</v>
      </c>
      <c r="D2" s="143" t="s">
        <v>3</v>
      </c>
      <c r="E2" s="143" t="s">
        <v>4</v>
      </c>
      <c r="F2" s="143" t="s">
        <v>5</v>
      </c>
      <c r="G2" s="143" t="s">
        <v>6</v>
      </c>
      <c r="H2" s="143" t="s">
        <v>7</v>
      </c>
      <c r="I2" s="143" t="s">
        <v>8</v>
      </c>
      <c r="J2" s="143" t="s">
        <v>9</v>
      </c>
      <c r="K2" s="143" t="s">
        <v>10</v>
      </c>
      <c r="L2" s="143" t="s">
        <v>11</v>
      </c>
      <c r="M2" s="143" t="s">
        <v>12</v>
      </c>
      <c r="N2" s="143" t="s">
        <v>13</v>
      </c>
    </row>
    <row r="3" spans="1:14" x14ac:dyDescent="0.25">
      <c r="A3" s="147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ht="14.45" x14ac:dyDescent="0.3">
      <c r="A4" s="40" t="s">
        <v>1</v>
      </c>
      <c r="B4" s="34">
        <v>214179</v>
      </c>
      <c r="C4" s="39">
        <v>16294</v>
      </c>
      <c r="D4" s="39">
        <v>15930</v>
      </c>
      <c r="E4" s="39">
        <v>19690</v>
      </c>
      <c r="F4" s="39">
        <v>15136</v>
      </c>
      <c r="G4" s="39">
        <v>16820</v>
      </c>
      <c r="H4" s="1">
        <v>16400</v>
      </c>
      <c r="I4" s="1">
        <v>17115</v>
      </c>
      <c r="J4" s="1">
        <v>18260</v>
      </c>
      <c r="K4" s="1">
        <v>19550</v>
      </c>
      <c r="L4" s="1">
        <v>20300</v>
      </c>
      <c r="M4" s="1">
        <v>19134</v>
      </c>
      <c r="N4" s="1">
        <v>19550</v>
      </c>
    </row>
    <row r="5" spans="1:14" ht="14.45" x14ac:dyDescent="0.3">
      <c r="A5" s="37" t="s">
        <v>14</v>
      </c>
      <c r="B5" s="34">
        <v>12068</v>
      </c>
      <c r="C5" s="33">
        <v>882</v>
      </c>
      <c r="D5" s="33">
        <v>886</v>
      </c>
      <c r="E5" s="33">
        <v>1100</v>
      </c>
      <c r="F5" s="33">
        <v>911</v>
      </c>
      <c r="G5" s="33">
        <v>911</v>
      </c>
      <c r="H5" s="2">
        <v>864</v>
      </c>
      <c r="I5" s="2">
        <v>944</v>
      </c>
      <c r="J5" s="2">
        <v>981</v>
      </c>
      <c r="K5" s="2">
        <v>1162</v>
      </c>
      <c r="L5" s="2">
        <v>1127</v>
      </c>
      <c r="M5" s="2">
        <v>1138</v>
      </c>
      <c r="N5" s="2">
        <v>1162</v>
      </c>
    </row>
    <row r="6" spans="1:14" ht="14.45" x14ac:dyDescent="0.3">
      <c r="A6" s="37" t="s">
        <v>15</v>
      </c>
      <c r="B6" s="34">
        <v>18813</v>
      </c>
      <c r="C6" s="33">
        <v>1447</v>
      </c>
      <c r="D6" s="33">
        <v>1411</v>
      </c>
      <c r="E6" s="33">
        <v>1753</v>
      </c>
      <c r="F6" s="33">
        <v>1313</v>
      </c>
      <c r="G6" s="33">
        <v>1482</v>
      </c>
      <c r="H6" s="2">
        <v>1409</v>
      </c>
      <c r="I6" s="2">
        <v>1492</v>
      </c>
      <c r="J6" s="2">
        <v>1560</v>
      </c>
      <c r="K6" s="2">
        <v>1731</v>
      </c>
      <c r="L6" s="2">
        <v>1726</v>
      </c>
      <c r="M6" s="2">
        <v>1758</v>
      </c>
      <c r="N6" s="2">
        <v>1731</v>
      </c>
    </row>
    <row r="7" spans="1:14" ht="14.45" x14ac:dyDescent="0.3">
      <c r="A7" s="37" t="s">
        <v>16</v>
      </c>
      <c r="B7" s="34">
        <v>16080</v>
      </c>
      <c r="C7" s="33">
        <v>1167</v>
      </c>
      <c r="D7" s="33">
        <v>1143</v>
      </c>
      <c r="E7" s="33">
        <v>1548</v>
      </c>
      <c r="F7" s="33">
        <v>1173</v>
      </c>
      <c r="G7" s="33">
        <v>1193</v>
      </c>
      <c r="H7" s="2">
        <v>1158</v>
      </c>
      <c r="I7" s="2">
        <v>1197</v>
      </c>
      <c r="J7" s="2">
        <v>1354</v>
      </c>
      <c r="K7" s="2">
        <v>1572</v>
      </c>
      <c r="L7" s="2">
        <v>1519</v>
      </c>
      <c r="M7" s="2">
        <v>1484</v>
      </c>
      <c r="N7" s="2">
        <v>1572</v>
      </c>
    </row>
    <row r="8" spans="1:14" x14ac:dyDescent="0.25">
      <c r="A8" s="37" t="s">
        <v>17</v>
      </c>
      <c r="B8" s="34">
        <v>16981</v>
      </c>
      <c r="C8" s="33">
        <v>1339</v>
      </c>
      <c r="D8" s="33">
        <v>1331</v>
      </c>
      <c r="E8" s="33">
        <v>1561</v>
      </c>
      <c r="F8" s="33">
        <v>1195</v>
      </c>
      <c r="G8" s="33">
        <v>1326</v>
      </c>
      <c r="H8" s="2">
        <v>1381</v>
      </c>
      <c r="I8" s="2">
        <v>1318</v>
      </c>
      <c r="J8" s="2">
        <v>1349</v>
      </c>
      <c r="K8" s="2">
        <v>1503</v>
      </c>
      <c r="L8" s="2">
        <v>1550</v>
      </c>
      <c r="M8" s="2">
        <v>1625</v>
      </c>
      <c r="N8" s="2">
        <v>1503</v>
      </c>
    </row>
    <row r="9" spans="1:14" ht="14.45" x14ac:dyDescent="0.3">
      <c r="A9" s="37" t="s">
        <v>18</v>
      </c>
      <c r="B9" s="34">
        <v>17063</v>
      </c>
      <c r="C9" s="33">
        <v>1344</v>
      </c>
      <c r="D9" s="33">
        <v>1256</v>
      </c>
      <c r="E9" s="33">
        <v>1606</v>
      </c>
      <c r="F9" s="33">
        <v>1138</v>
      </c>
      <c r="G9" s="33">
        <v>1349</v>
      </c>
      <c r="H9" s="2">
        <v>1335</v>
      </c>
      <c r="I9" s="2">
        <v>1316</v>
      </c>
      <c r="J9" s="2">
        <v>1422</v>
      </c>
      <c r="K9" s="2">
        <v>1526</v>
      </c>
      <c r="L9" s="2">
        <v>1623</v>
      </c>
      <c r="M9" s="2">
        <v>1622</v>
      </c>
      <c r="N9" s="2">
        <v>1526</v>
      </c>
    </row>
    <row r="10" spans="1:14" x14ac:dyDescent="0.25">
      <c r="A10" s="37" t="s">
        <v>19</v>
      </c>
      <c r="B10" s="34">
        <v>19158</v>
      </c>
      <c r="C10" s="33">
        <v>1401</v>
      </c>
      <c r="D10" s="33">
        <v>1332</v>
      </c>
      <c r="E10" s="33">
        <v>1724</v>
      </c>
      <c r="F10" s="33">
        <v>1341</v>
      </c>
      <c r="G10" s="33">
        <v>1524</v>
      </c>
      <c r="H10" s="2">
        <v>1440</v>
      </c>
      <c r="I10" s="2">
        <v>1540</v>
      </c>
      <c r="J10" s="2">
        <v>1604</v>
      </c>
      <c r="K10" s="2">
        <v>1797</v>
      </c>
      <c r="L10" s="2">
        <v>1858</v>
      </c>
      <c r="M10" s="2">
        <v>1800</v>
      </c>
      <c r="N10" s="2">
        <v>1797</v>
      </c>
    </row>
    <row r="11" spans="1:14" ht="14.45" x14ac:dyDescent="0.3">
      <c r="A11" s="37" t="s">
        <v>20</v>
      </c>
      <c r="B11" s="34">
        <v>17987</v>
      </c>
      <c r="C11" s="33">
        <v>1391</v>
      </c>
      <c r="D11" s="33">
        <v>1430</v>
      </c>
      <c r="E11" s="33">
        <v>1630</v>
      </c>
      <c r="F11" s="33">
        <v>1331</v>
      </c>
      <c r="G11" s="33">
        <v>1411</v>
      </c>
      <c r="H11" s="2">
        <v>1349</v>
      </c>
      <c r="I11" s="2">
        <v>1454</v>
      </c>
      <c r="J11" s="2">
        <v>1508</v>
      </c>
      <c r="K11" s="2">
        <v>1636</v>
      </c>
      <c r="L11" s="2">
        <v>1592</v>
      </c>
      <c r="M11" s="2">
        <v>1619</v>
      </c>
      <c r="N11" s="2">
        <v>1636</v>
      </c>
    </row>
    <row r="12" spans="1:14" x14ac:dyDescent="0.25">
      <c r="A12" s="37" t="s">
        <v>21</v>
      </c>
      <c r="B12" s="34">
        <v>22773</v>
      </c>
      <c r="C12" s="33">
        <v>1726</v>
      </c>
      <c r="D12" s="33">
        <v>1700</v>
      </c>
      <c r="E12" s="33">
        <v>2040</v>
      </c>
      <c r="F12" s="33">
        <v>1630</v>
      </c>
      <c r="G12" s="33">
        <v>1829</v>
      </c>
      <c r="H12" s="2">
        <v>1696</v>
      </c>
      <c r="I12" s="2">
        <v>1809</v>
      </c>
      <c r="J12" s="2">
        <v>1902</v>
      </c>
      <c r="K12" s="2">
        <v>2121</v>
      </c>
      <c r="L12" s="2">
        <v>2165</v>
      </c>
      <c r="M12" s="2">
        <v>2034</v>
      </c>
      <c r="N12" s="2">
        <v>2121</v>
      </c>
    </row>
    <row r="13" spans="1:14" ht="14.45" x14ac:dyDescent="0.3">
      <c r="A13" s="36" t="s">
        <v>22</v>
      </c>
      <c r="B13" s="34">
        <v>5692</v>
      </c>
      <c r="C13" s="33">
        <v>425</v>
      </c>
      <c r="D13" s="33">
        <v>395</v>
      </c>
      <c r="E13" s="33">
        <v>559</v>
      </c>
      <c r="F13" s="33">
        <v>391</v>
      </c>
      <c r="G13" s="33">
        <v>462</v>
      </c>
      <c r="H13" s="2">
        <v>459</v>
      </c>
      <c r="I13" s="2">
        <v>460</v>
      </c>
      <c r="J13" s="2">
        <v>463</v>
      </c>
      <c r="K13" s="2">
        <v>503</v>
      </c>
      <c r="L13" s="2">
        <v>475</v>
      </c>
      <c r="M13" s="2">
        <v>597</v>
      </c>
      <c r="N13" s="2">
        <v>503</v>
      </c>
    </row>
    <row r="14" spans="1:14" ht="14.45" x14ac:dyDescent="0.3">
      <c r="A14" s="37" t="s">
        <v>23</v>
      </c>
      <c r="B14" s="34">
        <v>14027</v>
      </c>
      <c r="C14" s="33">
        <v>1073</v>
      </c>
      <c r="D14" s="33">
        <v>1025</v>
      </c>
      <c r="E14" s="33">
        <v>1261</v>
      </c>
      <c r="F14" s="33">
        <v>941</v>
      </c>
      <c r="G14" s="33">
        <v>1082</v>
      </c>
      <c r="H14" s="2">
        <v>1052</v>
      </c>
      <c r="I14" s="2">
        <v>1077</v>
      </c>
      <c r="J14" s="2">
        <v>1207</v>
      </c>
      <c r="K14" s="2">
        <v>1368</v>
      </c>
      <c r="L14" s="2">
        <v>1365</v>
      </c>
      <c r="M14" s="2">
        <v>1208</v>
      </c>
      <c r="N14" s="2">
        <v>1368</v>
      </c>
    </row>
    <row r="15" spans="1:14" x14ac:dyDescent="0.25">
      <c r="A15" s="37" t="s">
        <v>24</v>
      </c>
      <c r="B15" s="34">
        <v>7149</v>
      </c>
      <c r="C15" s="33">
        <v>534</v>
      </c>
      <c r="D15" s="33">
        <v>544</v>
      </c>
      <c r="E15" s="33">
        <v>658</v>
      </c>
      <c r="F15" s="33">
        <v>479</v>
      </c>
      <c r="G15" s="33">
        <v>574</v>
      </c>
      <c r="H15" s="2">
        <v>595</v>
      </c>
      <c r="I15" s="2">
        <v>578</v>
      </c>
      <c r="J15" s="2">
        <v>657</v>
      </c>
      <c r="K15" s="2">
        <v>582</v>
      </c>
      <c r="L15" s="2">
        <v>722</v>
      </c>
      <c r="M15" s="2">
        <v>644</v>
      </c>
      <c r="N15" s="2">
        <v>582</v>
      </c>
    </row>
    <row r="16" spans="1:14" x14ac:dyDescent="0.25">
      <c r="A16" s="37" t="s">
        <v>25</v>
      </c>
      <c r="B16" s="34">
        <v>9826</v>
      </c>
      <c r="C16" s="33">
        <v>710</v>
      </c>
      <c r="D16" s="33">
        <v>687</v>
      </c>
      <c r="E16" s="33">
        <v>886</v>
      </c>
      <c r="F16" s="33">
        <v>693</v>
      </c>
      <c r="G16" s="33">
        <v>772</v>
      </c>
      <c r="H16" s="2">
        <v>768</v>
      </c>
      <c r="I16" s="2">
        <v>806</v>
      </c>
      <c r="J16" s="2">
        <v>857</v>
      </c>
      <c r="K16" s="2">
        <v>911</v>
      </c>
      <c r="L16" s="2">
        <v>939</v>
      </c>
      <c r="M16" s="2">
        <v>886</v>
      </c>
      <c r="N16" s="2">
        <v>911</v>
      </c>
    </row>
    <row r="17" spans="1:14" ht="14.45" x14ac:dyDescent="0.3">
      <c r="A17" s="37" t="s">
        <v>26</v>
      </c>
      <c r="B17" s="34">
        <v>6814</v>
      </c>
      <c r="C17" s="33">
        <v>451</v>
      </c>
      <c r="D17" s="33">
        <v>441</v>
      </c>
      <c r="E17" s="33">
        <v>664</v>
      </c>
      <c r="F17" s="33">
        <v>503</v>
      </c>
      <c r="G17" s="33">
        <v>530</v>
      </c>
      <c r="H17" s="2">
        <v>574</v>
      </c>
      <c r="I17" s="2">
        <v>541</v>
      </c>
      <c r="J17" s="2">
        <v>552</v>
      </c>
      <c r="K17" s="2">
        <v>638</v>
      </c>
      <c r="L17" s="2">
        <v>662</v>
      </c>
      <c r="M17" s="2">
        <v>620</v>
      </c>
      <c r="N17" s="2">
        <v>638</v>
      </c>
    </row>
    <row r="18" spans="1:14" ht="14.45" x14ac:dyDescent="0.3">
      <c r="A18" s="37" t="s">
        <v>27</v>
      </c>
      <c r="B18" s="34">
        <v>7365</v>
      </c>
      <c r="C18" s="37">
        <v>597</v>
      </c>
      <c r="D18" s="33">
        <v>623</v>
      </c>
      <c r="E18" s="33">
        <v>755</v>
      </c>
      <c r="F18" s="37">
        <v>452</v>
      </c>
      <c r="G18" s="37">
        <v>592</v>
      </c>
      <c r="H18" s="2">
        <v>534</v>
      </c>
      <c r="I18" s="2">
        <v>504</v>
      </c>
      <c r="J18" s="2">
        <v>620</v>
      </c>
      <c r="K18" s="2">
        <v>581</v>
      </c>
      <c r="L18" s="2">
        <v>811</v>
      </c>
      <c r="M18" s="2">
        <v>715</v>
      </c>
      <c r="N18" s="2">
        <v>581</v>
      </c>
    </row>
    <row r="19" spans="1:14" ht="14.45" x14ac:dyDescent="0.3">
      <c r="A19" s="37" t="s">
        <v>28</v>
      </c>
      <c r="B19" s="34">
        <v>4663</v>
      </c>
      <c r="C19" s="37">
        <v>394</v>
      </c>
      <c r="D19" s="33">
        <v>390</v>
      </c>
      <c r="E19" s="33">
        <v>445</v>
      </c>
      <c r="F19" s="37">
        <v>315</v>
      </c>
      <c r="G19" s="37">
        <v>378</v>
      </c>
      <c r="H19" s="2">
        <v>351</v>
      </c>
      <c r="I19" s="2">
        <v>310</v>
      </c>
      <c r="J19" s="2">
        <v>451</v>
      </c>
      <c r="K19" s="2">
        <v>336</v>
      </c>
      <c r="L19" s="2">
        <v>482</v>
      </c>
      <c r="M19" s="2">
        <v>475</v>
      </c>
      <c r="N19" s="2">
        <v>336</v>
      </c>
    </row>
    <row r="20" spans="1:14" x14ac:dyDescent="0.25">
      <c r="A20" s="37" t="s">
        <v>68</v>
      </c>
      <c r="B20" s="34">
        <v>11</v>
      </c>
      <c r="C20" s="38" t="s">
        <v>67</v>
      </c>
      <c r="D20" s="38" t="s">
        <v>67</v>
      </c>
      <c r="E20" s="38">
        <v>3</v>
      </c>
      <c r="F20" s="38" t="s">
        <v>67</v>
      </c>
      <c r="G20" s="33">
        <v>2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 t="s">
        <v>67</v>
      </c>
      <c r="N20" s="2">
        <v>1</v>
      </c>
    </row>
    <row r="21" spans="1:14" ht="14.45" x14ac:dyDescent="0.3">
      <c r="A21" s="37" t="s">
        <v>29</v>
      </c>
      <c r="B21" s="34">
        <v>4555</v>
      </c>
      <c r="C21" s="33">
        <v>355</v>
      </c>
      <c r="D21" s="33">
        <v>333</v>
      </c>
      <c r="E21" s="33">
        <v>392</v>
      </c>
      <c r="F21" s="33">
        <v>345</v>
      </c>
      <c r="G21" s="33">
        <v>353</v>
      </c>
      <c r="H21" s="2">
        <v>423</v>
      </c>
      <c r="I21" s="2">
        <v>391</v>
      </c>
      <c r="J21" s="2">
        <v>408</v>
      </c>
      <c r="K21" s="2">
        <v>408</v>
      </c>
      <c r="L21" s="2">
        <v>381</v>
      </c>
      <c r="M21" s="2">
        <v>358</v>
      </c>
      <c r="N21" s="2">
        <v>408</v>
      </c>
    </row>
    <row r="22" spans="1:14" x14ac:dyDescent="0.25">
      <c r="A22" s="36" t="s">
        <v>30</v>
      </c>
      <c r="B22" s="34">
        <v>493</v>
      </c>
      <c r="C22" s="33">
        <v>49</v>
      </c>
      <c r="D22" s="33">
        <v>31</v>
      </c>
      <c r="E22" s="33">
        <v>40</v>
      </c>
      <c r="F22" s="33">
        <v>34</v>
      </c>
      <c r="G22" s="33">
        <v>31</v>
      </c>
      <c r="H22" s="2">
        <v>31</v>
      </c>
      <c r="I22" s="2">
        <v>27</v>
      </c>
      <c r="J22" s="2">
        <v>60</v>
      </c>
      <c r="K22" s="2">
        <v>33</v>
      </c>
      <c r="L22" s="2">
        <v>59</v>
      </c>
      <c r="M22" s="2">
        <v>65</v>
      </c>
      <c r="N22" s="2">
        <v>33</v>
      </c>
    </row>
    <row r="23" spans="1:14" ht="27.75" customHeight="1" x14ac:dyDescent="0.25">
      <c r="A23" s="35" t="s">
        <v>72</v>
      </c>
      <c r="B23" s="34">
        <v>7664</v>
      </c>
      <c r="C23" s="33">
        <v>594</v>
      </c>
      <c r="D23" s="33">
        <v>590</v>
      </c>
      <c r="E23" s="33">
        <v>610</v>
      </c>
      <c r="F23" s="33">
        <v>658</v>
      </c>
      <c r="G23" s="33">
        <v>624</v>
      </c>
      <c r="H23" s="2">
        <v>551</v>
      </c>
      <c r="I23" s="2">
        <v>999</v>
      </c>
      <c r="J23" s="2">
        <v>848</v>
      </c>
      <c r="K23" s="2">
        <v>742</v>
      </c>
      <c r="L23" s="2">
        <v>706</v>
      </c>
      <c r="M23" s="2" t="s">
        <v>67</v>
      </c>
      <c r="N23" s="2">
        <v>742</v>
      </c>
    </row>
    <row r="24" spans="1:14" ht="14.45" x14ac:dyDescent="0.3">
      <c r="A24" s="30" t="s">
        <v>31</v>
      </c>
      <c r="B24" s="32">
        <v>4997</v>
      </c>
      <c r="C24" s="30">
        <v>415</v>
      </c>
      <c r="D24" s="30">
        <v>382</v>
      </c>
      <c r="E24" s="31">
        <v>455</v>
      </c>
      <c r="F24" s="30">
        <v>293</v>
      </c>
      <c r="G24" s="30">
        <v>395</v>
      </c>
      <c r="H24" s="3">
        <v>429</v>
      </c>
      <c r="I24" s="3">
        <v>351</v>
      </c>
      <c r="J24" s="3">
        <v>456</v>
      </c>
      <c r="K24" s="3">
        <v>399</v>
      </c>
      <c r="L24" s="3">
        <v>537</v>
      </c>
      <c r="M24" s="3">
        <v>486</v>
      </c>
      <c r="N24" s="3">
        <v>399</v>
      </c>
    </row>
    <row r="25" spans="1:14" ht="14.45" x14ac:dyDescent="0.3">
      <c r="A25" s="141" t="s">
        <v>32</v>
      </c>
      <c r="B25" s="141"/>
      <c r="C25" s="141"/>
      <c r="D25" s="141"/>
      <c r="E25" s="141"/>
      <c r="F25" s="141"/>
      <c r="G25" s="141"/>
      <c r="H25" s="141"/>
    </row>
    <row r="26" spans="1:14" ht="14.45" x14ac:dyDescent="0.3">
      <c r="A26" s="142" t="s">
        <v>33</v>
      </c>
      <c r="B26" s="142"/>
      <c r="C26" s="142"/>
      <c r="D26" s="142"/>
      <c r="E26" s="142"/>
      <c r="F26" s="142"/>
      <c r="G26" s="142"/>
      <c r="H26" s="142"/>
    </row>
    <row r="27" spans="1:14" x14ac:dyDescent="0.25">
      <c r="A27" s="142" t="s">
        <v>34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</row>
    <row r="28" spans="1:14" ht="15" customHeight="1" x14ac:dyDescent="0.25">
      <c r="A28" s="148" t="s">
        <v>71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</row>
    <row r="29" spans="1:14" ht="26.25" customHeight="1" x14ac:dyDescent="0.25">
      <c r="A29" s="149" t="s">
        <v>70</v>
      </c>
      <c r="B29" s="149"/>
      <c r="C29" s="149"/>
      <c r="D29" s="149"/>
      <c r="E29" s="149"/>
      <c r="F29" s="149"/>
      <c r="G29" s="149"/>
      <c r="H29" s="149"/>
    </row>
  </sheetData>
  <mergeCells count="20">
    <mergeCell ref="A27:L27"/>
    <mergeCell ref="A28:L28"/>
    <mergeCell ref="A29:H29"/>
    <mergeCell ref="I2:I3"/>
    <mergeCell ref="J2:J3"/>
    <mergeCell ref="K2:K3"/>
    <mergeCell ref="L2:L3"/>
    <mergeCell ref="H2:H3"/>
    <mergeCell ref="G2:G3"/>
    <mergeCell ref="F2:F3"/>
    <mergeCell ref="A25:H25"/>
    <mergeCell ref="A26:H26"/>
    <mergeCell ref="M2:M3"/>
    <mergeCell ref="N2:N3"/>
    <mergeCell ref="A1:N1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IV1"/>
    </sheetView>
  </sheetViews>
  <sheetFormatPr baseColWidth="10" defaultColWidth="9.140625" defaultRowHeight="12.75" x14ac:dyDescent="0.2"/>
  <cols>
    <col min="1" max="1" width="28" style="41" customWidth="1"/>
    <col min="2" max="6" width="9.140625" style="41"/>
    <col min="7" max="7" width="9" style="41" customWidth="1"/>
    <col min="8" max="8" width="8.42578125" style="41" customWidth="1"/>
    <col min="9" max="9" width="8.28515625" style="41" customWidth="1"/>
    <col min="10" max="10" width="8.42578125" style="41" customWidth="1"/>
    <col min="11" max="11" width="8.7109375" style="41" customWidth="1"/>
    <col min="12" max="12" width="8.42578125" style="41" customWidth="1"/>
    <col min="13" max="13" width="8.5703125" style="41" customWidth="1"/>
    <col min="14" max="14" width="9" style="41" customWidth="1"/>
    <col min="15" max="16384" width="9.140625" style="41"/>
  </cols>
  <sheetData>
    <row r="1" spans="1:14" x14ac:dyDescent="0.2">
      <c r="A1" s="157" t="s">
        <v>74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x14ac:dyDescent="0.2">
      <c r="A2" s="158" t="s">
        <v>0</v>
      </c>
      <c r="B2" s="150" t="s">
        <v>1</v>
      </c>
      <c r="C2" s="150" t="s">
        <v>2</v>
      </c>
      <c r="D2" s="150" t="s">
        <v>3</v>
      </c>
      <c r="E2" s="150" t="s">
        <v>4</v>
      </c>
      <c r="F2" s="150" t="s">
        <v>5</v>
      </c>
      <c r="G2" s="150" t="s">
        <v>6</v>
      </c>
      <c r="H2" s="150" t="s">
        <v>7</v>
      </c>
      <c r="I2" s="150" t="s">
        <v>8</v>
      </c>
      <c r="J2" s="150" t="s">
        <v>9</v>
      </c>
      <c r="K2" s="150" t="s">
        <v>10</v>
      </c>
      <c r="L2" s="150" t="s">
        <v>11</v>
      </c>
      <c r="M2" s="150" t="s">
        <v>12</v>
      </c>
      <c r="N2" s="150" t="s">
        <v>13</v>
      </c>
    </row>
    <row r="3" spans="1:14" x14ac:dyDescent="0.2">
      <c r="A3" s="159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ht="13.15" x14ac:dyDescent="0.25">
      <c r="A4" s="58" t="s">
        <v>1</v>
      </c>
      <c r="B4" s="50">
        <v>175762</v>
      </c>
      <c r="C4" s="56">
        <v>16434</v>
      </c>
      <c r="D4" s="57">
        <v>14698</v>
      </c>
      <c r="E4" s="56">
        <v>16354</v>
      </c>
      <c r="F4" s="56">
        <v>14980</v>
      </c>
      <c r="G4" s="56">
        <v>19585</v>
      </c>
      <c r="H4" s="56">
        <v>18906</v>
      </c>
      <c r="I4" s="56">
        <v>18136</v>
      </c>
      <c r="J4" s="56">
        <v>17251</v>
      </c>
      <c r="K4" s="56">
        <v>19140</v>
      </c>
      <c r="L4" s="56">
        <v>20278</v>
      </c>
      <c r="M4" s="1">
        <v>20497</v>
      </c>
      <c r="N4" s="1">
        <v>21137</v>
      </c>
    </row>
    <row r="5" spans="1:14" ht="13.15" x14ac:dyDescent="0.25">
      <c r="A5" s="53" t="s">
        <v>14</v>
      </c>
      <c r="B5" s="50">
        <v>9542</v>
      </c>
      <c r="C5" s="48">
        <v>952</v>
      </c>
      <c r="D5" s="48">
        <v>807</v>
      </c>
      <c r="E5" s="48">
        <v>911</v>
      </c>
      <c r="F5" s="48">
        <v>917</v>
      </c>
      <c r="G5" s="48">
        <v>887</v>
      </c>
      <c r="H5" s="48">
        <v>987</v>
      </c>
      <c r="I5" s="48">
        <v>989</v>
      </c>
      <c r="J5" s="46">
        <v>896</v>
      </c>
      <c r="K5" s="46">
        <v>1068</v>
      </c>
      <c r="L5" s="46">
        <v>1128</v>
      </c>
      <c r="M5" s="2">
        <v>1106</v>
      </c>
      <c r="N5" s="2">
        <v>1189</v>
      </c>
    </row>
    <row r="6" spans="1:14" ht="13.15" x14ac:dyDescent="0.25">
      <c r="A6" s="53" t="s">
        <v>15</v>
      </c>
      <c r="B6" s="50">
        <v>14406</v>
      </c>
      <c r="C6" s="48">
        <v>1529</v>
      </c>
      <c r="D6" s="48">
        <v>1305</v>
      </c>
      <c r="E6" s="48">
        <v>1421</v>
      </c>
      <c r="F6" s="48">
        <v>1299</v>
      </c>
      <c r="G6" s="48">
        <v>1393</v>
      </c>
      <c r="H6" s="48">
        <v>1353</v>
      </c>
      <c r="I6" s="48">
        <v>1353</v>
      </c>
      <c r="J6" s="46">
        <v>1397</v>
      </c>
      <c r="K6" s="46">
        <v>1629</v>
      </c>
      <c r="L6" s="46">
        <v>1727</v>
      </c>
      <c r="M6" s="2">
        <v>1720</v>
      </c>
      <c r="N6" s="2">
        <v>1813</v>
      </c>
    </row>
    <row r="7" spans="1:14" ht="13.15" x14ac:dyDescent="0.25">
      <c r="A7" s="53" t="s">
        <v>16</v>
      </c>
      <c r="B7" s="50">
        <v>12497</v>
      </c>
      <c r="C7" s="48">
        <v>1163</v>
      </c>
      <c r="D7" s="48">
        <v>1055</v>
      </c>
      <c r="E7" s="48">
        <v>1243</v>
      </c>
      <c r="F7" s="48">
        <v>1164</v>
      </c>
      <c r="G7" s="48">
        <v>1193</v>
      </c>
      <c r="H7" s="48">
        <v>1176</v>
      </c>
      <c r="I7" s="48">
        <v>1218</v>
      </c>
      <c r="J7" s="46">
        <v>1274</v>
      </c>
      <c r="K7" s="46">
        <v>1458</v>
      </c>
      <c r="L7" s="46">
        <v>1553</v>
      </c>
      <c r="M7" s="2">
        <v>1619</v>
      </c>
      <c r="N7" s="2">
        <v>1716</v>
      </c>
    </row>
    <row r="8" spans="1:14" x14ac:dyDescent="0.2">
      <c r="A8" s="53" t="s">
        <v>17</v>
      </c>
      <c r="B8" s="50">
        <v>12796</v>
      </c>
      <c r="C8" s="48">
        <v>1200</v>
      </c>
      <c r="D8" s="48">
        <v>1218</v>
      </c>
      <c r="E8" s="48">
        <v>1320</v>
      </c>
      <c r="F8" s="48">
        <v>1183</v>
      </c>
      <c r="G8" s="48">
        <v>1247</v>
      </c>
      <c r="H8" s="48">
        <v>1195</v>
      </c>
      <c r="I8" s="48">
        <v>1247</v>
      </c>
      <c r="J8" s="46">
        <v>1237</v>
      </c>
      <c r="K8" s="46">
        <v>1482</v>
      </c>
      <c r="L8" s="46">
        <v>1467</v>
      </c>
      <c r="M8" s="2">
        <v>1606</v>
      </c>
      <c r="N8" s="2">
        <v>1708</v>
      </c>
    </row>
    <row r="9" spans="1:14" ht="13.15" x14ac:dyDescent="0.25">
      <c r="A9" s="53" t="s">
        <v>18</v>
      </c>
      <c r="B9" s="50">
        <v>13380</v>
      </c>
      <c r="C9" s="48">
        <v>1349</v>
      </c>
      <c r="D9" s="48">
        <v>1174</v>
      </c>
      <c r="E9" s="48">
        <v>1319</v>
      </c>
      <c r="F9" s="48">
        <v>1132</v>
      </c>
      <c r="G9" s="48">
        <v>1289</v>
      </c>
      <c r="H9" s="48">
        <v>1287</v>
      </c>
      <c r="I9" s="48">
        <v>1320</v>
      </c>
      <c r="J9" s="46">
        <v>1449</v>
      </c>
      <c r="K9" s="46">
        <v>1497</v>
      </c>
      <c r="L9" s="46">
        <v>1564</v>
      </c>
      <c r="M9" s="2">
        <v>1633</v>
      </c>
      <c r="N9" s="2">
        <v>1728</v>
      </c>
    </row>
    <row r="10" spans="1:14" x14ac:dyDescent="0.2">
      <c r="A10" s="53" t="s">
        <v>19</v>
      </c>
      <c r="B10" s="50">
        <v>15118</v>
      </c>
      <c r="C10" s="48">
        <v>1462</v>
      </c>
      <c r="D10" s="48">
        <v>1223</v>
      </c>
      <c r="E10" s="48">
        <v>1452</v>
      </c>
      <c r="F10" s="48">
        <v>1327</v>
      </c>
      <c r="G10" s="48">
        <v>1502</v>
      </c>
      <c r="H10" s="48">
        <v>1506</v>
      </c>
      <c r="I10" s="48">
        <v>1556</v>
      </c>
      <c r="J10" s="46">
        <v>1616</v>
      </c>
      <c r="K10" s="46">
        <v>1664</v>
      </c>
      <c r="L10" s="46">
        <v>1810</v>
      </c>
      <c r="M10" s="2">
        <v>1693</v>
      </c>
      <c r="N10" s="2">
        <v>1782</v>
      </c>
    </row>
    <row r="11" spans="1:14" ht="13.15" x14ac:dyDescent="0.25">
      <c r="A11" s="53" t="s">
        <v>20</v>
      </c>
      <c r="B11" s="50">
        <v>14175</v>
      </c>
      <c r="C11" s="48">
        <v>1405</v>
      </c>
      <c r="D11" s="48">
        <v>1332</v>
      </c>
      <c r="E11" s="48">
        <v>1392</v>
      </c>
      <c r="F11" s="48">
        <v>1337</v>
      </c>
      <c r="G11" s="48">
        <v>1271</v>
      </c>
      <c r="H11" s="48">
        <v>1389</v>
      </c>
      <c r="I11" s="48">
        <v>1435</v>
      </c>
      <c r="J11" s="46">
        <v>1406</v>
      </c>
      <c r="K11" s="46">
        <v>1610</v>
      </c>
      <c r="L11" s="46">
        <v>1598</v>
      </c>
      <c r="M11" s="2">
        <v>1694</v>
      </c>
      <c r="N11" s="2">
        <v>1771</v>
      </c>
    </row>
    <row r="12" spans="1:14" x14ac:dyDescent="0.2">
      <c r="A12" s="53" t="s">
        <v>21</v>
      </c>
      <c r="B12" s="50">
        <v>17527</v>
      </c>
      <c r="C12" s="48">
        <v>1760</v>
      </c>
      <c r="D12" s="48">
        <v>1560</v>
      </c>
      <c r="E12" s="48">
        <v>1666</v>
      </c>
      <c r="F12" s="48">
        <v>1593</v>
      </c>
      <c r="G12" s="48">
        <v>1712</v>
      </c>
      <c r="H12" s="48">
        <v>1571</v>
      </c>
      <c r="I12" s="48">
        <v>1711</v>
      </c>
      <c r="J12" s="46">
        <v>1725</v>
      </c>
      <c r="K12" s="46">
        <v>2098</v>
      </c>
      <c r="L12" s="46">
        <v>2131</v>
      </c>
      <c r="M12" s="2">
        <v>2226</v>
      </c>
      <c r="N12" s="2">
        <v>2283</v>
      </c>
    </row>
    <row r="13" spans="1:14" ht="13.15" x14ac:dyDescent="0.25">
      <c r="A13" s="52" t="s">
        <v>22</v>
      </c>
      <c r="B13" s="50">
        <v>4608</v>
      </c>
      <c r="C13" s="48">
        <v>446</v>
      </c>
      <c r="D13" s="48">
        <v>371</v>
      </c>
      <c r="E13" s="48">
        <v>418</v>
      </c>
      <c r="F13" s="48">
        <v>384</v>
      </c>
      <c r="G13" s="48">
        <v>464</v>
      </c>
      <c r="H13" s="48">
        <v>447</v>
      </c>
      <c r="I13" s="48">
        <v>467</v>
      </c>
      <c r="J13" s="47">
        <v>442</v>
      </c>
      <c r="K13" s="46">
        <v>614</v>
      </c>
      <c r="L13" s="46">
        <v>555</v>
      </c>
      <c r="M13" s="2">
        <v>569</v>
      </c>
      <c r="N13" s="2">
        <v>605</v>
      </c>
    </row>
    <row r="14" spans="1:14" ht="13.15" x14ac:dyDescent="0.25">
      <c r="A14" s="53" t="s">
        <v>23</v>
      </c>
      <c r="B14" s="50">
        <v>10945</v>
      </c>
      <c r="C14" s="48">
        <v>1057</v>
      </c>
      <c r="D14" s="48">
        <v>950</v>
      </c>
      <c r="E14" s="48">
        <v>957</v>
      </c>
      <c r="F14" s="48">
        <v>926</v>
      </c>
      <c r="G14" s="48">
        <v>1120</v>
      </c>
      <c r="H14" s="48">
        <v>1051</v>
      </c>
      <c r="I14" s="48">
        <v>1106</v>
      </c>
      <c r="J14" s="46">
        <v>1100</v>
      </c>
      <c r="K14" s="46">
        <v>1271</v>
      </c>
      <c r="L14" s="46">
        <v>1407</v>
      </c>
      <c r="M14" s="2">
        <v>1384</v>
      </c>
      <c r="N14" s="2">
        <v>1439</v>
      </c>
    </row>
    <row r="15" spans="1:14" x14ac:dyDescent="0.2">
      <c r="A15" s="53" t="s">
        <v>24</v>
      </c>
      <c r="B15" s="50">
        <v>5568</v>
      </c>
      <c r="C15" s="48">
        <v>517</v>
      </c>
      <c r="D15" s="48">
        <v>492</v>
      </c>
      <c r="E15" s="48">
        <v>503</v>
      </c>
      <c r="F15" s="48">
        <v>481</v>
      </c>
      <c r="G15" s="48">
        <v>569</v>
      </c>
      <c r="H15" s="48">
        <v>571</v>
      </c>
      <c r="I15" s="48">
        <v>582</v>
      </c>
      <c r="J15" s="46">
        <v>586</v>
      </c>
      <c r="K15" s="46">
        <v>651</v>
      </c>
      <c r="L15" s="46">
        <v>616</v>
      </c>
      <c r="M15" s="2">
        <v>745</v>
      </c>
      <c r="N15" s="2">
        <v>773</v>
      </c>
    </row>
    <row r="16" spans="1:14" x14ac:dyDescent="0.2">
      <c r="A16" s="53" t="s">
        <v>25</v>
      </c>
      <c r="B16" s="50">
        <v>7500</v>
      </c>
      <c r="C16" s="48">
        <v>692</v>
      </c>
      <c r="D16" s="48">
        <v>620</v>
      </c>
      <c r="E16" s="48">
        <v>677</v>
      </c>
      <c r="F16" s="48">
        <v>694</v>
      </c>
      <c r="G16" s="48">
        <v>767</v>
      </c>
      <c r="H16" s="48">
        <v>699</v>
      </c>
      <c r="I16" s="48">
        <v>753</v>
      </c>
      <c r="J16" s="46">
        <v>788</v>
      </c>
      <c r="K16" s="46">
        <v>829</v>
      </c>
      <c r="L16" s="46">
        <v>981</v>
      </c>
      <c r="M16" s="2">
        <v>1015</v>
      </c>
      <c r="N16" s="2">
        <v>1070</v>
      </c>
    </row>
    <row r="17" spans="1:14" ht="13.15" x14ac:dyDescent="0.25">
      <c r="A17" s="53" t="s">
        <v>26</v>
      </c>
      <c r="B17" s="50">
        <v>5502</v>
      </c>
      <c r="C17" s="48">
        <v>516</v>
      </c>
      <c r="D17" s="48">
        <v>398</v>
      </c>
      <c r="E17" s="48">
        <v>530</v>
      </c>
      <c r="F17" s="48">
        <v>510</v>
      </c>
      <c r="G17" s="48">
        <v>502</v>
      </c>
      <c r="H17" s="48">
        <v>598</v>
      </c>
      <c r="I17" s="48">
        <v>609</v>
      </c>
      <c r="J17" s="46">
        <v>555</v>
      </c>
      <c r="K17" s="46">
        <v>600</v>
      </c>
      <c r="L17" s="46">
        <v>684</v>
      </c>
      <c r="M17" s="2">
        <v>684</v>
      </c>
      <c r="N17" s="2">
        <v>729</v>
      </c>
    </row>
    <row r="18" spans="1:14" ht="13.9" x14ac:dyDescent="0.25">
      <c r="A18" s="53" t="s">
        <v>27</v>
      </c>
      <c r="B18" s="50">
        <v>5775</v>
      </c>
      <c r="C18" s="53">
        <v>588</v>
      </c>
      <c r="D18" s="53">
        <v>527</v>
      </c>
      <c r="E18" s="48">
        <v>612</v>
      </c>
      <c r="F18" s="53">
        <v>465</v>
      </c>
      <c r="G18" s="53">
        <v>553</v>
      </c>
      <c r="H18" s="53">
        <v>613</v>
      </c>
      <c r="I18" s="53">
        <v>617</v>
      </c>
      <c r="J18" s="48">
        <v>558</v>
      </c>
      <c r="K18" s="48">
        <v>546</v>
      </c>
      <c r="L18" s="48">
        <v>696</v>
      </c>
      <c r="M18" s="2">
        <v>693</v>
      </c>
      <c r="N18" s="2">
        <v>664</v>
      </c>
    </row>
    <row r="19" spans="1:14" ht="13.9" x14ac:dyDescent="0.25">
      <c r="A19" s="53" t="s">
        <v>28</v>
      </c>
      <c r="B19" s="50">
        <v>3826</v>
      </c>
      <c r="C19" s="53">
        <v>365</v>
      </c>
      <c r="D19" s="53">
        <v>342</v>
      </c>
      <c r="E19" s="48">
        <v>418</v>
      </c>
      <c r="F19" s="53">
        <v>328</v>
      </c>
      <c r="G19" s="53">
        <v>395</v>
      </c>
      <c r="H19" s="53">
        <v>459</v>
      </c>
      <c r="I19" s="53">
        <v>403</v>
      </c>
      <c r="J19" s="48">
        <v>375</v>
      </c>
      <c r="K19" s="48">
        <v>342</v>
      </c>
      <c r="L19" s="48">
        <v>399</v>
      </c>
      <c r="M19" s="2">
        <v>426</v>
      </c>
      <c r="N19" s="2">
        <v>418</v>
      </c>
    </row>
    <row r="20" spans="1:14" x14ac:dyDescent="0.2">
      <c r="A20" s="53" t="s">
        <v>68</v>
      </c>
      <c r="B20" s="50">
        <v>20</v>
      </c>
      <c r="C20" s="55" t="s">
        <v>67</v>
      </c>
      <c r="D20" s="53">
        <v>1</v>
      </c>
      <c r="E20" s="48">
        <v>3</v>
      </c>
      <c r="F20" s="55" t="s">
        <v>67</v>
      </c>
      <c r="G20" s="48">
        <v>2</v>
      </c>
      <c r="H20" s="55" t="s">
        <v>67</v>
      </c>
      <c r="I20" s="48">
        <v>2</v>
      </c>
      <c r="J20" s="47">
        <v>2</v>
      </c>
      <c r="K20" s="47">
        <v>9</v>
      </c>
      <c r="L20" s="54">
        <v>1</v>
      </c>
      <c r="M20" s="2" t="s">
        <v>67</v>
      </c>
      <c r="N20" s="2" t="s">
        <v>67</v>
      </c>
    </row>
    <row r="21" spans="1:14" ht="13.9" x14ac:dyDescent="0.25">
      <c r="A21" s="53" t="s">
        <v>29</v>
      </c>
      <c r="B21" s="50">
        <v>3785</v>
      </c>
      <c r="C21" s="48">
        <v>374</v>
      </c>
      <c r="D21" s="48">
        <v>306</v>
      </c>
      <c r="E21" s="48">
        <v>333</v>
      </c>
      <c r="F21" s="48">
        <v>344</v>
      </c>
      <c r="G21" s="48">
        <v>368</v>
      </c>
      <c r="H21" s="48">
        <v>363</v>
      </c>
      <c r="I21" s="48">
        <v>416</v>
      </c>
      <c r="J21" s="47">
        <v>407</v>
      </c>
      <c r="K21" s="47">
        <v>417</v>
      </c>
      <c r="L21" s="46">
        <v>457</v>
      </c>
      <c r="M21" s="2">
        <v>403</v>
      </c>
      <c r="N21" s="2">
        <v>416</v>
      </c>
    </row>
    <row r="22" spans="1:14" x14ac:dyDescent="0.2">
      <c r="A22" s="52" t="s">
        <v>30</v>
      </c>
      <c r="B22" s="50">
        <v>342</v>
      </c>
      <c r="C22" s="48">
        <v>34</v>
      </c>
      <c r="D22" s="48">
        <v>31</v>
      </c>
      <c r="E22" s="48">
        <v>37</v>
      </c>
      <c r="F22" s="48">
        <v>34</v>
      </c>
      <c r="G22" s="48">
        <v>30</v>
      </c>
      <c r="H22" s="48">
        <v>18</v>
      </c>
      <c r="I22" s="48">
        <v>49</v>
      </c>
      <c r="J22" s="47">
        <v>38</v>
      </c>
      <c r="K22" s="47">
        <v>33</v>
      </c>
      <c r="L22" s="46">
        <v>38</v>
      </c>
      <c r="M22" s="2">
        <v>46</v>
      </c>
      <c r="N22" s="2">
        <v>59</v>
      </c>
    </row>
    <row r="23" spans="1:14" ht="27" customHeight="1" x14ac:dyDescent="0.2">
      <c r="A23" s="51" t="s">
        <v>72</v>
      </c>
      <c r="B23" s="50">
        <v>14165</v>
      </c>
      <c r="C23" s="48">
        <v>629</v>
      </c>
      <c r="D23" s="49">
        <v>619</v>
      </c>
      <c r="E23" s="48">
        <v>647</v>
      </c>
      <c r="F23" s="48">
        <v>551</v>
      </c>
      <c r="G23" s="48">
        <v>3877</v>
      </c>
      <c r="H23" s="48">
        <v>3064</v>
      </c>
      <c r="I23" s="48">
        <v>1885</v>
      </c>
      <c r="J23" s="47">
        <v>971</v>
      </c>
      <c r="K23" s="47">
        <v>931</v>
      </c>
      <c r="L23" s="46">
        <v>991</v>
      </c>
      <c r="M23" s="2">
        <v>813</v>
      </c>
      <c r="N23" s="2">
        <v>584</v>
      </c>
    </row>
    <row r="24" spans="1:14" ht="13.15" x14ac:dyDescent="0.25">
      <c r="A24" s="43" t="s">
        <v>31</v>
      </c>
      <c r="B24" s="45">
        <v>4285</v>
      </c>
      <c r="C24" s="43">
        <v>396</v>
      </c>
      <c r="D24" s="43">
        <v>367</v>
      </c>
      <c r="E24" s="42">
        <v>495</v>
      </c>
      <c r="F24" s="43">
        <v>311</v>
      </c>
      <c r="G24" s="43">
        <v>444</v>
      </c>
      <c r="H24" s="43">
        <v>559</v>
      </c>
      <c r="I24" s="43">
        <v>418</v>
      </c>
      <c r="J24" s="44">
        <v>429</v>
      </c>
      <c r="K24" s="43">
        <v>391</v>
      </c>
      <c r="L24" s="42">
        <v>475</v>
      </c>
      <c r="M24" s="3">
        <v>422</v>
      </c>
      <c r="N24" s="3">
        <v>390</v>
      </c>
    </row>
    <row r="25" spans="1:14" ht="13.15" x14ac:dyDescent="0.25">
      <c r="A25" s="154" t="s">
        <v>32</v>
      </c>
      <c r="B25" s="154"/>
      <c r="C25" s="154"/>
      <c r="D25" s="154"/>
      <c r="E25" s="154"/>
      <c r="F25" s="154"/>
      <c r="G25" s="154"/>
      <c r="H25" s="154"/>
    </row>
    <row r="26" spans="1:14" ht="13.15" x14ac:dyDescent="0.25">
      <c r="A26" s="155" t="s">
        <v>33</v>
      </c>
      <c r="B26" s="155"/>
      <c r="C26" s="155"/>
      <c r="D26" s="155"/>
      <c r="E26" s="155"/>
      <c r="F26" s="155"/>
      <c r="G26" s="155"/>
      <c r="H26" s="155"/>
    </row>
    <row r="27" spans="1:14" x14ac:dyDescent="0.2">
      <c r="A27" s="155" t="s">
        <v>34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</row>
    <row r="28" spans="1:14" ht="13.5" customHeight="1" x14ac:dyDescent="0.2">
      <c r="A28" s="156" t="s">
        <v>71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</row>
    <row r="29" spans="1:14" ht="21" customHeight="1" x14ac:dyDescent="0.2">
      <c r="A29" s="152" t="s">
        <v>70</v>
      </c>
      <c r="B29" s="152"/>
      <c r="C29" s="152"/>
      <c r="D29" s="152"/>
      <c r="E29" s="152"/>
      <c r="F29" s="152"/>
      <c r="G29" s="152"/>
      <c r="H29" s="152"/>
    </row>
    <row r="30" spans="1:14" ht="13.15" x14ac:dyDescent="0.25">
      <c r="A30" s="153"/>
      <c r="B30" s="153"/>
      <c r="C30" s="153"/>
      <c r="D30" s="153"/>
      <c r="E30" s="153"/>
      <c r="F30" s="153"/>
      <c r="G30" s="153"/>
      <c r="H30" s="153"/>
    </row>
  </sheetData>
  <mergeCells count="21">
    <mergeCell ref="A1:N1"/>
    <mergeCell ref="A2:A3"/>
    <mergeCell ref="B2:B3"/>
    <mergeCell ref="L2:L3"/>
    <mergeCell ref="M2:M3"/>
    <mergeCell ref="N2:N3"/>
    <mergeCell ref="I2:I3"/>
    <mergeCell ref="D2:D3"/>
    <mergeCell ref="J2:J3"/>
    <mergeCell ref="F2:F3"/>
    <mergeCell ref="A30:H30"/>
    <mergeCell ref="A25:H25"/>
    <mergeCell ref="A26:H26"/>
    <mergeCell ref="A28:L28"/>
    <mergeCell ref="A27:L27"/>
    <mergeCell ref="C2:C3"/>
    <mergeCell ref="A29:H29"/>
    <mergeCell ref="K2:K3"/>
    <mergeCell ref="E2:E3"/>
    <mergeCell ref="G2:G3"/>
    <mergeCell ref="H2:H3"/>
  </mergeCell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A9" sqref="A9"/>
    </sheetView>
  </sheetViews>
  <sheetFormatPr baseColWidth="10" defaultColWidth="11.42578125" defaultRowHeight="12.75" x14ac:dyDescent="0.2"/>
  <cols>
    <col min="1" max="1" width="30.28515625" style="41" customWidth="1"/>
    <col min="2" max="14" width="9.5703125" style="41" customWidth="1"/>
    <col min="15" max="16384" width="11.42578125" style="41"/>
  </cols>
  <sheetData>
    <row r="1" spans="1:14" x14ac:dyDescent="0.2">
      <c r="A1" s="161" t="s">
        <v>79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ht="13.15" x14ac:dyDescent="0.25">
      <c r="A2" s="63" t="s">
        <v>0</v>
      </c>
      <c r="B2" s="62" t="s">
        <v>1</v>
      </c>
      <c r="C2" s="61" t="s">
        <v>2</v>
      </c>
      <c r="D2" s="61" t="s">
        <v>3</v>
      </c>
      <c r="E2" s="61" t="s">
        <v>4</v>
      </c>
      <c r="F2" s="61" t="s">
        <v>5</v>
      </c>
      <c r="G2" s="61" t="s">
        <v>6</v>
      </c>
      <c r="H2" s="61" t="s">
        <v>7</v>
      </c>
      <c r="I2" s="61" t="s">
        <v>8</v>
      </c>
      <c r="J2" s="61" t="s">
        <v>9</v>
      </c>
      <c r="K2" s="61" t="s">
        <v>10</v>
      </c>
      <c r="L2" s="61" t="s">
        <v>78</v>
      </c>
      <c r="M2" s="61" t="s">
        <v>77</v>
      </c>
      <c r="N2" s="61" t="s">
        <v>76</v>
      </c>
    </row>
    <row r="3" spans="1:14" ht="13.15" x14ac:dyDescent="0.25">
      <c r="A3" s="58" t="s">
        <v>1</v>
      </c>
      <c r="B3" s="50">
        <v>205478</v>
      </c>
      <c r="C3" s="56">
        <v>16127</v>
      </c>
      <c r="D3" s="57">
        <v>14040</v>
      </c>
      <c r="E3" s="56">
        <v>16960</v>
      </c>
      <c r="F3" s="56">
        <v>17371</v>
      </c>
      <c r="G3" s="56">
        <v>18213</v>
      </c>
      <c r="H3" s="56">
        <v>17855</v>
      </c>
      <c r="I3" s="56">
        <v>20992</v>
      </c>
      <c r="J3" s="56">
        <v>17338</v>
      </c>
      <c r="K3" s="56">
        <v>16534</v>
      </c>
      <c r="L3" s="56">
        <v>16510</v>
      </c>
      <c r="M3" s="56">
        <v>16867</v>
      </c>
      <c r="N3" s="56">
        <v>16671</v>
      </c>
    </row>
    <row r="4" spans="1:14" x14ac:dyDescent="0.2">
      <c r="A4" s="53" t="s">
        <v>75</v>
      </c>
      <c r="B4" s="50">
        <v>11786</v>
      </c>
      <c r="C4" s="48">
        <v>904</v>
      </c>
      <c r="D4" s="48">
        <v>805</v>
      </c>
      <c r="E4" s="48">
        <v>913</v>
      </c>
      <c r="F4" s="48">
        <v>1068</v>
      </c>
      <c r="G4" s="48">
        <v>1067</v>
      </c>
      <c r="H4" s="48">
        <v>1008</v>
      </c>
      <c r="I4" s="48">
        <v>1224</v>
      </c>
      <c r="J4" s="46">
        <v>1013</v>
      </c>
      <c r="K4" s="46">
        <v>907</v>
      </c>
      <c r="L4" s="46">
        <v>889</v>
      </c>
      <c r="M4" s="2">
        <v>1033</v>
      </c>
      <c r="N4" s="2">
        <v>955</v>
      </c>
    </row>
    <row r="5" spans="1:14" ht="13.15" x14ac:dyDescent="0.25">
      <c r="A5" s="53" t="s">
        <v>15</v>
      </c>
      <c r="B5" s="50">
        <v>17881</v>
      </c>
      <c r="C5" s="48">
        <v>1494</v>
      </c>
      <c r="D5" s="48">
        <v>1255</v>
      </c>
      <c r="E5" s="48">
        <v>1489</v>
      </c>
      <c r="F5" s="48">
        <v>1556</v>
      </c>
      <c r="G5" s="48">
        <v>1619</v>
      </c>
      <c r="H5" s="48">
        <v>1567</v>
      </c>
      <c r="I5" s="48">
        <v>1718</v>
      </c>
      <c r="J5" s="46">
        <v>1428</v>
      </c>
      <c r="K5" s="46">
        <v>1381</v>
      </c>
      <c r="L5" s="46">
        <v>1414</v>
      </c>
      <c r="M5" s="2">
        <v>1440</v>
      </c>
      <c r="N5" s="2">
        <v>1520</v>
      </c>
    </row>
    <row r="6" spans="1:14" ht="13.15" x14ac:dyDescent="0.25">
      <c r="A6" s="53" t="s">
        <v>16</v>
      </c>
      <c r="B6" s="50">
        <v>15150</v>
      </c>
      <c r="C6" s="48">
        <v>1224</v>
      </c>
      <c r="D6" s="48">
        <v>1012</v>
      </c>
      <c r="E6" s="48">
        <v>1224</v>
      </c>
      <c r="F6" s="48">
        <v>1341</v>
      </c>
      <c r="G6" s="48">
        <v>1329</v>
      </c>
      <c r="H6" s="48">
        <v>1337</v>
      </c>
      <c r="I6" s="48">
        <v>1580</v>
      </c>
      <c r="J6" s="46">
        <v>1305</v>
      </c>
      <c r="K6" s="46">
        <v>1133</v>
      </c>
      <c r="L6" s="46">
        <v>1163</v>
      </c>
      <c r="M6" s="2">
        <v>1302</v>
      </c>
      <c r="N6" s="2">
        <v>1200</v>
      </c>
    </row>
    <row r="7" spans="1:14" x14ac:dyDescent="0.2">
      <c r="A7" s="53" t="s">
        <v>17</v>
      </c>
      <c r="B7" s="50">
        <v>15806</v>
      </c>
      <c r="C7" s="48">
        <v>1395</v>
      </c>
      <c r="D7" s="48">
        <v>1232</v>
      </c>
      <c r="E7" s="48">
        <v>1369</v>
      </c>
      <c r="F7" s="48">
        <v>1323</v>
      </c>
      <c r="G7" s="48">
        <v>1348</v>
      </c>
      <c r="H7" s="48">
        <v>1230</v>
      </c>
      <c r="I7" s="48">
        <v>1493</v>
      </c>
      <c r="J7" s="46">
        <v>1291</v>
      </c>
      <c r="K7" s="46">
        <v>1240</v>
      </c>
      <c r="L7" s="46">
        <v>1317</v>
      </c>
      <c r="M7" s="2">
        <v>1298</v>
      </c>
      <c r="N7" s="2">
        <v>1270</v>
      </c>
    </row>
    <row r="8" spans="1:14" ht="13.15" x14ac:dyDescent="0.25">
      <c r="A8" s="53" t="s">
        <v>18</v>
      </c>
      <c r="B8" s="50">
        <v>15812</v>
      </c>
      <c r="C8" s="48">
        <v>1279</v>
      </c>
      <c r="D8" s="48">
        <v>1128</v>
      </c>
      <c r="E8" s="48">
        <v>1309</v>
      </c>
      <c r="F8" s="48">
        <v>1328</v>
      </c>
      <c r="G8" s="48">
        <v>1422</v>
      </c>
      <c r="H8" s="48">
        <v>1295</v>
      </c>
      <c r="I8" s="48">
        <v>1557</v>
      </c>
      <c r="J8" s="46">
        <v>1307</v>
      </c>
      <c r="K8" s="46">
        <v>1310</v>
      </c>
      <c r="L8" s="46">
        <v>1279</v>
      </c>
      <c r="M8" s="2">
        <v>1288</v>
      </c>
      <c r="N8" s="2">
        <v>1310</v>
      </c>
    </row>
    <row r="9" spans="1:14" x14ac:dyDescent="0.2">
      <c r="A9" s="53" t="s">
        <v>19</v>
      </c>
      <c r="B9" s="50">
        <v>17360</v>
      </c>
      <c r="C9" s="48">
        <v>1315</v>
      </c>
      <c r="D9" s="48">
        <v>1197</v>
      </c>
      <c r="E9" s="48">
        <v>1421</v>
      </c>
      <c r="F9" s="48">
        <v>1388</v>
      </c>
      <c r="G9" s="48">
        <v>1563</v>
      </c>
      <c r="H9" s="48">
        <v>1569</v>
      </c>
      <c r="I9" s="48">
        <v>1801</v>
      </c>
      <c r="J9" s="46">
        <v>1475</v>
      </c>
      <c r="K9" s="46">
        <v>1395</v>
      </c>
      <c r="L9" s="46">
        <v>1395</v>
      </c>
      <c r="M9" s="2">
        <v>1384</v>
      </c>
      <c r="N9" s="2">
        <v>1457</v>
      </c>
    </row>
    <row r="10" spans="1:14" ht="13.15" x14ac:dyDescent="0.25">
      <c r="A10" s="53" t="s">
        <v>20</v>
      </c>
      <c r="B10" s="50">
        <v>16561</v>
      </c>
      <c r="C10" s="48">
        <v>1304</v>
      </c>
      <c r="D10" s="48">
        <v>1217</v>
      </c>
      <c r="E10" s="48">
        <v>1386</v>
      </c>
      <c r="F10" s="48">
        <v>1393</v>
      </c>
      <c r="G10" s="48">
        <v>1467</v>
      </c>
      <c r="H10" s="48">
        <v>1442</v>
      </c>
      <c r="I10" s="48">
        <v>1675</v>
      </c>
      <c r="J10" s="46">
        <v>1350</v>
      </c>
      <c r="K10" s="46">
        <v>1315</v>
      </c>
      <c r="L10" s="46">
        <v>1375</v>
      </c>
      <c r="M10" s="2">
        <v>1326</v>
      </c>
      <c r="N10" s="2">
        <v>1311</v>
      </c>
    </row>
    <row r="11" spans="1:14" x14ac:dyDescent="0.2">
      <c r="A11" s="53" t="s">
        <v>21</v>
      </c>
      <c r="B11" s="50">
        <v>21269</v>
      </c>
      <c r="C11" s="48">
        <v>1782</v>
      </c>
      <c r="D11" s="48">
        <v>1462</v>
      </c>
      <c r="E11" s="48">
        <v>1674</v>
      </c>
      <c r="F11" s="48">
        <v>1792</v>
      </c>
      <c r="G11" s="48">
        <v>1867</v>
      </c>
      <c r="H11" s="48">
        <v>1819</v>
      </c>
      <c r="I11" s="48">
        <v>2048</v>
      </c>
      <c r="J11" s="46">
        <v>1667</v>
      </c>
      <c r="K11" s="46">
        <v>1670</v>
      </c>
      <c r="L11" s="46">
        <v>1771</v>
      </c>
      <c r="M11" s="2">
        <v>1917</v>
      </c>
      <c r="N11" s="2">
        <v>1800</v>
      </c>
    </row>
    <row r="12" spans="1:14" ht="13.15" x14ac:dyDescent="0.25">
      <c r="A12" s="52" t="s">
        <v>22</v>
      </c>
      <c r="B12" s="50">
        <v>5505</v>
      </c>
      <c r="C12" s="48">
        <v>416</v>
      </c>
      <c r="D12" s="48">
        <v>324</v>
      </c>
      <c r="E12" s="48">
        <v>446</v>
      </c>
      <c r="F12" s="48">
        <v>457</v>
      </c>
      <c r="G12" s="48">
        <v>507</v>
      </c>
      <c r="H12" s="48">
        <v>474</v>
      </c>
      <c r="I12" s="48">
        <v>616</v>
      </c>
      <c r="J12" s="47">
        <v>487</v>
      </c>
      <c r="K12" s="46">
        <v>461</v>
      </c>
      <c r="L12" s="46">
        <v>466</v>
      </c>
      <c r="M12" s="49">
        <v>410</v>
      </c>
      <c r="N12" s="49">
        <v>441</v>
      </c>
    </row>
    <row r="13" spans="1:14" ht="13.15" x14ac:dyDescent="0.25">
      <c r="A13" s="53" t="s">
        <v>23</v>
      </c>
      <c r="B13" s="50">
        <v>13295</v>
      </c>
      <c r="C13" s="48">
        <v>1113</v>
      </c>
      <c r="D13" s="48">
        <v>947</v>
      </c>
      <c r="E13" s="48">
        <v>1067</v>
      </c>
      <c r="F13" s="48">
        <v>1119</v>
      </c>
      <c r="G13" s="48">
        <v>1195</v>
      </c>
      <c r="H13" s="48">
        <v>1202</v>
      </c>
      <c r="I13" s="48">
        <v>1419</v>
      </c>
      <c r="J13" s="46">
        <v>1091</v>
      </c>
      <c r="K13" s="46">
        <v>1060</v>
      </c>
      <c r="L13" s="46">
        <v>1038</v>
      </c>
      <c r="M13" s="49">
        <v>946</v>
      </c>
      <c r="N13" s="49">
        <v>1098</v>
      </c>
    </row>
    <row r="14" spans="1:14" x14ac:dyDescent="0.2">
      <c r="A14" s="53" t="s">
        <v>24</v>
      </c>
      <c r="B14" s="50">
        <v>6633</v>
      </c>
      <c r="C14" s="48">
        <v>545</v>
      </c>
      <c r="D14" s="48">
        <v>424</v>
      </c>
      <c r="E14" s="48">
        <v>537</v>
      </c>
      <c r="F14" s="48">
        <v>523</v>
      </c>
      <c r="G14" s="48">
        <v>553</v>
      </c>
      <c r="H14" s="48">
        <v>566</v>
      </c>
      <c r="I14" s="48">
        <v>664</v>
      </c>
      <c r="J14" s="46">
        <v>604</v>
      </c>
      <c r="K14" s="46">
        <v>530</v>
      </c>
      <c r="L14" s="46">
        <v>545</v>
      </c>
      <c r="M14" s="49">
        <v>565</v>
      </c>
      <c r="N14" s="49">
        <v>577</v>
      </c>
    </row>
    <row r="15" spans="1:14" x14ac:dyDescent="0.2">
      <c r="A15" s="53" t="s">
        <v>25</v>
      </c>
      <c r="B15" s="50">
        <v>8680</v>
      </c>
      <c r="C15" s="48">
        <v>692</v>
      </c>
      <c r="D15" s="48">
        <v>582</v>
      </c>
      <c r="E15" s="48">
        <v>703</v>
      </c>
      <c r="F15" s="48">
        <v>723</v>
      </c>
      <c r="G15" s="48">
        <v>817</v>
      </c>
      <c r="H15" s="48">
        <v>775</v>
      </c>
      <c r="I15" s="48">
        <v>956</v>
      </c>
      <c r="J15" s="46">
        <v>743</v>
      </c>
      <c r="K15" s="46">
        <v>670</v>
      </c>
      <c r="L15" s="46">
        <v>683</v>
      </c>
      <c r="M15" s="49">
        <v>657</v>
      </c>
      <c r="N15" s="49">
        <v>679</v>
      </c>
    </row>
    <row r="16" spans="1:14" ht="13.15" x14ac:dyDescent="0.25">
      <c r="A16" s="53" t="s">
        <v>26</v>
      </c>
      <c r="B16" s="50">
        <v>6417</v>
      </c>
      <c r="C16" s="48">
        <v>483</v>
      </c>
      <c r="D16" s="48">
        <v>380</v>
      </c>
      <c r="E16" s="48">
        <v>528</v>
      </c>
      <c r="F16" s="48">
        <v>578</v>
      </c>
      <c r="G16" s="48">
        <v>577</v>
      </c>
      <c r="H16" s="48">
        <v>572</v>
      </c>
      <c r="I16" s="48">
        <v>678</v>
      </c>
      <c r="J16" s="46">
        <v>584</v>
      </c>
      <c r="K16" s="46">
        <v>505</v>
      </c>
      <c r="L16" s="46">
        <v>471</v>
      </c>
      <c r="M16" s="49">
        <v>536</v>
      </c>
      <c r="N16" s="49">
        <v>525</v>
      </c>
    </row>
    <row r="17" spans="1:14" ht="13.9" x14ac:dyDescent="0.25">
      <c r="A17" s="53" t="s">
        <v>27</v>
      </c>
      <c r="B17" s="50">
        <v>7375</v>
      </c>
      <c r="C17" s="53">
        <v>506</v>
      </c>
      <c r="D17" s="53">
        <f>136+124+138+113</f>
        <v>511</v>
      </c>
      <c r="E17" s="48">
        <v>526</v>
      </c>
      <c r="F17" s="53">
        <f>151+147+151+157</f>
        <v>606</v>
      </c>
      <c r="G17" s="53">
        <v>705</v>
      </c>
      <c r="H17" s="53">
        <v>660</v>
      </c>
      <c r="I17" s="53">
        <v>676</v>
      </c>
      <c r="J17" s="48">
        <v>683</v>
      </c>
      <c r="K17" s="48">
        <v>678</v>
      </c>
      <c r="L17" s="48">
        <v>598</v>
      </c>
      <c r="M17" s="53">
        <v>650</v>
      </c>
      <c r="N17" s="53">
        <v>576</v>
      </c>
    </row>
    <row r="18" spans="1:14" ht="13.9" x14ac:dyDescent="0.25">
      <c r="A18" s="53" t="s">
        <v>28</v>
      </c>
      <c r="B18" s="50">
        <v>4727</v>
      </c>
      <c r="C18" s="53">
        <v>342</v>
      </c>
      <c r="D18" s="53">
        <f>124+72+126+0</f>
        <v>322</v>
      </c>
      <c r="E18" s="48">
        <v>360</v>
      </c>
      <c r="F18" s="53">
        <f>144+102+134+2</f>
        <v>382</v>
      </c>
      <c r="G18" s="53">
        <v>414</v>
      </c>
      <c r="H18" s="53">
        <v>444</v>
      </c>
      <c r="I18" s="53">
        <v>454</v>
      </c>
      <c r="J18" s="48">
        <v>397</v>
      </c>
      <c r="K18" s="48">
        <v>422</v>
      </c>
      <c r="L18" s="48">
        <v>407</v>
      </c>
      <c r="M18" s="53">
        <v>429</v>
      </c>
      <c r="N18" s="53">
        <v>354</v>
      </c>
    </row>
    <row r="19" spans="1:14" x14ac:dyDescent="0.2">
      <c r="A19" s="53" t="s">
        <v>68</v>
      </c>
      <c r="B19" s="50">
        <v>23</v>
      </c>
      <c r="C19" s="48">
        <v>1</v>
      </c>
      <c r="D19" s="60" t="s">
        <v>67</v>
      </c>
      <c r="E19" s="48">
        <v>3</v>
      </c>
      <c r="F19" s="48">
        <v>9</v>
      </c>
      <c r="G19" s="48">
        <v>2</v>
      </c>
      <c r="H19" s="48">
        <v>1</v>
      </c>
      <c r="I19" s="48">
        <v>4</v>
      </c>
      <c r="J19" s="47">
        <v>1</v>
      </c>
      <c r="K19" s="47">
        <v>1</v>
      </c>
      <c r="L19" s="54" t="s">
        <v>67</v>
      </c>
      <c r="M19" s="49">
        <v>1</v>
      </c>
      <c r="N19" s="60" t="s">
        <v>67</v>
      </c>
    </row>
    <row r="20" spans="1:14" ht="13.9" x14ac:dyDescent="0.25">
      <c r="A20" s="53" t="s">
        <v>29</v>
      </c>
      <c r="B20" s="50">
        <v>4578</v>
      </c>
      <c r="C20" s="48">
        <v>372</v>
      </c>
      <c r="D20" s="48">
        <v>323</v>
      </c>
      <c r="E20" s="48">
        <v>418</v>
      </c>
      <c r="F20" s="48">
        <v>356</v>
      </c>
      <c r="G20" s="48">
        <v>382</v>
      </c>
      <c r="H20" s="48">
        <v>393</v>
      </c>
      <c r="I20" s="48">
        <v>500</v>
      </c>
      <c r="J20" s="47">
        <v>391</v>
      </c>
      <c r="K20" s="47">
        <v>367</v>
      </c>
      <c r="L20" s="46">
        <v>382</v>
      </c>
      <c r="M20" s="49">
        <v>355</v>
      </c>
      <c r="N20" s="49">
        <v>339</v>
      </c>
    </row>
    <row r="21" spans="1:14" x14ac:dyDescent="0.2">
      <c r="A21" s="52" t="s">
        <v>30</v>
      </c>
      <c r="B21" s="50">
        <v>549</v>
      </c>
      <c r="C21" s="48">
        <v>58</v>
      </c>
      <c r="D21" s="48">
        <v>46</v>
      </c>
      <c r="E21" s="48">
        <v>60</v>
      </c>
      <c r="F21" s="48">
        <v>40</v>
      </c>
      <c r="G21" s="48">
        <v>52</v>
      </c>
      <c r="H21" s="48">
        <v>60</v>
      </c>
      <c r="I21" s="48">
        <v>25</v>
      </c>
      <c r="J21" s="47">
        <v>40</v>
      </c>
      <c r="K21" s="47">
        <v>41</v>
      </c>
      <c r="L21" s="46">
        <v>45</v>
      </c>
      <c r="M21" s="49">
        <v>34</v>
      </c>
      <c r="N21" s="49">
        <v>48</v>
      </c>
    </row>
    <row r="22" spans="1:14" ht="27" customHeight="1" x14ac:dyDescent="0.2">
      <c r="A22" s="51" t="s">
        <v>72</v>
      </c>
      <c r="B22" s="50">
        <v>9873</v>
      </c>
      <c r="C22" s="48">
        <v>557</v>
      </c>
      <c r="D22" s="48">
        <v>526</v>
      </c>
      <c r="E22" s="48">
        <v>1080</v>
      </c>
      <c r="F22" s="48">
        <v>904</v>
      </c>
      <c r="G22" s="48">
        <v>750</v>
      </c>
      <c r="H22" s="48">
        <v>856</v>
      </c>
      <c r="I22" s="48">
        <v>1278</v>
      </c>
      <c r="J22" s="47">
        <v>902</v>
      </c>
      <c r="K22" s="47">
        <v>856</v>
      </c>
      <c r="L22" s="46">
        <v>700</v>
      </c>
      <c r="M22" s="49">
        <v>714</v>
      </c>
      <c r="N22" s="49">
        <v>750</v>
      </c>
    </row>
    <row r="23" spans="1:14" ht="13.15" x14ac:dyDescent="0.25">
      <c r="A23" s="43" t="s">
        <v>31</v>
      </c>
      <c r="B23" s="50">
        <v>6198</v>
      </c>
      <c r="C23" s="43">
        <v>345</v>
      </c>
      <c r="D23" s="43">
        <f>58+79+0+42+6+86+68+8</f>
        <v>347</v>
      </c>
      <c r="E23" s="42">
        <v>447</v>
      </c>
      <c r="F23" s="43">
        <f>85+130+1+58+41+104+66+0+0</f>
        <v>485</v>
      </c>
      <c r="G23" s="43">
        <v>577</v>
      </c>
      <c r="H23" s="43">
        <v>585</v>
      </c>
      <c r="I23" s="43">
        <v>626</v>
      </c>
      <c r="J23" s="44">
        <v>579</v>
      </c>
      <c r="K23" s="43">
        <v>592</v>
      </c>
      <c r="L23" s="42">
        <v>572</v>
      </c>
      <c r="M23" s="43">
        <v>582</v>
      </c>
      <c r="N23" s="43">
        <v>461</v>
      </c>
    </row>
    <row r="24" spans="1:14" ht="13.15" x14ac:dyDescent="0.25">
      <c r="A24" s="162" t="s">
        <v>32</v>
      </c>
      <c r="B24" s="162"/>
      <c r="C24" s="162"/>
      <c r="D24" s="162"/>
      <c r="E24" s="162"/>
      <c r="F24" s="162"/>
      <c r="G24" s="162"/>
      <c r="H24" s="162"/>
    </row>
    <row r="25" spans="1:14" ht="13.15" x14ac:dyDescent="0.25">
      <c r="A25" s="155" t="s">
        <v>33</v>
      </c>
      <c r="B25" s="155"/>
      <c r="C25" s="155"/>
      <c r="D25" s="155"/>
      <c r="E25" s="155"/>
      <c r="F25" s="155"/>
      <c r="G25" s="155"/>
      <c r="H25" s="155"/>
    </row>
    <row r="26" spans="1:14" x14ac:dyDescent="0.2">
      <c r="A26" s="155" t="s">
        <v>34</v>
      </c>
      <c r="B26" s="155"/>
      <c r="C26" s="155"/>
      <c r="D26" s="155"/>
      <c r="E26" s="155"/>
      <c r="F26" s="155"/>
      <c r="G26" s="155"/>
      <c r="H26" s="155"/>
    </row>
    <row r="27" spans="1:14" x14ac:dyDescent="0.2">
      <c r="A27" s="156" t="s">
        <v>71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</row>
    <row r="28" spans="1:14" x14ac:dyDescent="0.2">
      <c r="A28" s="160" t="s">
        <v>70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</row>
  </sheetData>
  <mergeCells count="6">
    <mergeCell ref="A27:N27"/>
    <mergeCell ref="A28:N28"/>
    <mergeCell ref="A1:N1"/>
    <mergeCell ref="A24:H24"/>
    <mergeCell ref="A25:H25"/>
    <mergeCell ref="A26:H26"/>
  </mergeCells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G10" sqref="G10"/>
    </sheetView>
  </sheetViews>
  <sheetFormatPr baseColWidth="10" defaultColWidth="11.42578125" defaultRowHeight="12.75" x14ac:dyDescent="0.2"/>
  <cols>
    <col min="1" max="1" width="29.7109375" style="41" customWidth="1"/>
    <col min="2" max="14" width="9.42578125" style="41" customWidth="1"/>
    <col min="15" max="16384" width="11.42578125" style="41"/>
  </cols>
  <sheetData>
    <row r="1" spans="1:14" ht="19.5" customHeight="1" x14ac:dyDescent="0.2">
      <c r="A1" s="163" t="s">
        <v>80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x14ac:dyDescent="0.2">
      <c r="A2" s="158" t="s">
        <v>0</v>
      </c>
      <c r="B2" s="164" t="s">
        <v>1</v>
      </c>
      <c r="C2" s="166">
        <v>2010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 x14ac:dyDescent="0.2">
      <c r="A3" s="159"/>
      <c r="B3" s="165"/>
      <c r="C3" s="61" t="s">
        <v>2</v>
      </c>
      <c r="D3" s="61" t="s">
        <v>3</v>
      </c>
      <c r="E3" s="61" t="s">
        <v>4</v>
      </c>
      <c r="F3" s="61" t="s">
        <v>5</v>
      </c>
      <c r="G3" s="61" t="s">
        <v>6</v>
      </c>
      <c r="H3" s="61" t="s">
        <v>7</v>
      </c>
      <c r="I3" s="61" t="s">
        <v>8</v>
      </c>
      <c r="J3" s="61" t="s">
        <v>9</v>
      </c>
      <c r="K3" s="61" t="s">
        <v>10</v>
      </c>
      <c r="L3" s="61" t="s">
        <v>78</v>
      </c>
      <c r="M3" s="61" t="s">
        <v>77</v>
      </c>
      <c r="N3" s="61" t="s">
        <v>13</v>
      </c>
    </row>
    <row r="4" spans="1:14" ht="13.15" x14ac:dyDescent="0.25">
      <c r="A4" s="58" t="s">
        <v>1</v>
      </c>
      <c r="B4" s="50">
        <v>224868</v>
      </c>
      <c r="C4" s="56">
        <v>18141</v>
      </c>
      <c r="D4" s="56">
        <v>16468</v>
      </c>
      <c r="E4" s="56">
        <v>19586</v>
      </c>
      <c r="F4" s="56">
        <v>18403</v>
      </c>
      <c r="G4" s="57">
        <v>19257</v>
      </c>
      <c r="H4" s="56">
        <v>18043</v>
      </c>
      <c r="I4" s="56">
        <v>19471</v>
      </c>
      <c r="J4" s="56">
        <v>18994</v>
      </c>
      <c r="K4" s="57">
        <v>18565</v>
      </c>
      <c r="L4" s="56">
        <v>20500</v>
      </c>
      <c r="M4" s="56">
        <v>18931</v>
      </c>
      <c r="N4" s="56">
        <v>18509</v>
      </c>
    </row>
    <row r="5" spans="1:14" ht="13.15" x14ac:dyDescent="0.25">
      <c r="A5" s="53" t="s">
        <v>14</v>
      </c>
      <c r="B5" s="57">
        <v>12917</v>
      </c>
      <c r="C5" s="48">
        <v>1044</v>
      </c>
      <c r="D5" s="48">
        <v>1015</v>
      </c>
      <c r="E5" s="48">
        <v>1105</v>
      </c>
      <c r="F5" s="46">
        <v>1022</v>
      </c>
      <c r="G5" s="48">
        <v>1101</v>
      </c>
      <c r="H5" s="48">
        <v>989</v>
      </c>
      <c r="I5" s="48">
        <v>1060</v>
      </c>
      <c r="J5" s="48">
        <v>1105</v>
      </c>
      <c r="K5" s="48">
        <v>1062</v>
      </c>
      <c r="L5" s="48">
        <v>1213</v>
      </c>
      <c r="M5" s="48">
        <v>1087</v>
      </c>
      <c r="N5" s="48">
        <v>1114</v>
      </c>
    </row>
    <row r="6" spans="1:14" ht="13.15" x14ac:dyDescent="0.25">
      <c r="A6" s="53" t="s">
        <v>15</v>
      </c>
      <c r="B6" s="57">
        <v>19171</v>
      </c>
      <c r="C6" s="48">
        <v>1661</v>
      </c>
      <c r="D6" s="48">
        <v>1441</v>
      </c>
      <c r="E6" s="48">
        <v>1684</v>
      </c>
      <c r="F6" s="46">
        <v>1517</v>
      </c>
      <c r="G6" s="48">
        <v>1590</v>
      </c>
      <c r="H6" s="48">
        <v>1426</v>
      </c>
      <c r="I6" s="48">
        <v>1603</v>
      </c>
      <c r="J6" s="48">
        <v>1678</v>
      </c>
      <c r="K6" s="48">
        <v>1635</v>
      </c>
      <c r="L6" s="48">
        <v>1697</v>
      </c>
      <c r="M6" s="48">
        <v>1637</v>
      </c>
      <c r="N6" s="48">
        <v>1602</v>
      </c>
    </row>
    <row r="7" spans="1:14" ht="13.15" x14ac:dyDescent="0.25">
      <c r="A7" s="53" t="s">
        <v>16</v>
      </c>
      <c r="B7" s="57">
        <v>17143</v>
      </c>
      <c r="C7" s="48">
        <v>1392</v>
      </c>
      <c r="D7" s="48">
        <v>1358</v>
      </c>
      <c r="E7" s="48">
        <v>1462</v>
      </c>
      <c r="F7" s="46">
        <v>1437</v>
      </c>
      <c r="G7" s="48">
        <v>1438</v>
      </c>
      <c r="H7" s="48">
        <v>1358</v>
      </c>
      <c r="I7" s="48">
        <v>1501</v>
      </c>
      <c r="J7" s="48">
        <v>1407</v>
      </c>
      <c r="K7" s="48">
        <v>1397</v>
      </c>
      <c r="L7" s="48">
        <v>1552</v>
      </c>
      <c r="M7" s="48">
        <v>1459</v>
      </c>
      <c r="N7" s="48">
        <v>1382</v>
      </c>
    </row>
    <row r="8" spans="1:14" x14ac:dyDescent="0.2">
      <c r="A8" s="53" t="s">
        <v>17</v>
      </c>
      <c r="B8" s="57">
        <v>17156</v>
      </c>
      <c r="C8" s="48">
        <v>1472</v>
      </c>
      <c r="D8" s="48">
        <v>1370</v>
      </c>
      <c r="E8" s="48">
        <v>1495</v>
      </c>
      <c r="F8" s="46">
        <v>1422</v>
      </c>
      <c r="G8" s="48">
        <v>1413</v>
      </c>
      <c r="H8" s="48">
        <v>1217</v>
      </c>
      <c r="I8" s="48">
        <v>1348</v>
      </c>
      <c r="J8" s="48">
        <v>1390</v>
      </c>
      <c r="K8" s="48">
        <v>1428</v>
      </c>
      <c r="L8" s="48">
        <v>1523</v>
      </c>
      <c r="M8" s="48">
        <v>1456</v>
      </c>
      <c r="N8" s="48">
        <v>1622</v>
      </c>
    </row>
    <row r="9" spans="1:14" ht="13.15" x14ac:dyDescent="0.25">
      <c r="A9" s="53" t="s">
        <v>18</v>
      </c>
      <c r="B9" s="57">
        <v>16051</v>
      </c>
      <c r="C9" s="48">
        <v>1340</v>
      </c>
      <c r="D9" s="48">
        <v>1210</v>
      </c>
      <c r="E9" s="48">
        <v>1379</v>
      </c>
      <c r="F9" s="46">
        <v>1243</v>
      </c>
      <c r="G9" s="48">
        <v>1367</v>
      </c>
      <c r="H9" s="48">
        <v>1200</v>
      </c>
      <c r="I9" s="48">
        <v>1276</v>
      </c>
      <c r="J9" s="48">
        <v>1400</v>
      </c>
      <c r="K9" s="48">
        <v>1348</v>
      </c>
      <c r="L9" s="48">
        <v>1487</v>
      </c>
      <c r="M9" s="48">
        <v>1405</v>
      </c>
      <c r="N9" s="48">
        <v>1396</v>
      </c>
    </row>
    <row r="10" spans="1:14" x14ac:dyDescent="0.2">
      <c r="A10" s="53" t="s">
        <v>19</v>
      </c>
      <c r="B10" s="57">
        <v>19569</v>
      </c>
      <c r="C10" s="48">
        <v>1703</v>
      </c>
      <c r="D10" s="48">
        <v>1482</v>
      </c>
      <c r="E10" s="48">
        <v>1734</v>
      </c>
      <c r="F10" s="46">
        <v>1650</v>
      </c>
      <c r="G10" s="48">
        <v>1715</v>
      </c>
      <c r="H10" s="48">
        <v>1451</v>
      </c>
      <c r="I10" s="48">
        <v>1679</v>
      </c>
      <c r="J10" s="48">
        <v>1638</v>
      </c>
      <c r="K10" s="48">
        <v>1609</v>
      </c>
      <c r="L10" s="48">
        <v>1668</v>
      </c>
      <c r="M10" s="48">
        <v>1686</v>
      </c>
      <c r="N10" s="48">
        <v>1554</v>
      </c>
    </row>
    <row r="11" spans="1:14" ht="13.15" x14ac:dyDescent="0.25">
      <c r="A11" s="53" t="s">
        <v>20</v>
      </c>
      <c r="B11" s="57">
        <v>18662</v>
      </c>
      <c r="C11" s="48">
        <v>1554</v>
      </c>
      <c r="D11" s="48">
        <v>1382</v>
      </c>
      <c r="E11" s="48">
        <v>1657</v>
      </c>
      <c r="F11" s="46">
        <v>1501</v>
      </c>
      <c r="G11" s="48">
        <v>1589</v>
      </c>
      <c r="H11" s="48">
        <v>1698</v>
      </c>
      <c r="I11" s="48">
        <v>1580</v>
      </c>
      <c r="J11" s="48">
        <v>1575</v>
      </c>
      <c r="K11" s="48">
        <v>1464</v>
      </c>
      <c r="L11" s="48">
        <v>1665</v>
      </c>
      <c r="M11" s="48">
        <v>1476</v>
      </c>
      <c r="N11" s="48">
        <v>1521</v>
      </c>
    </row>
    <row r="12" spans="1:14" x14ac:dyDescent="0.2">
      <c r="A12" s="53" t="s">
        <v>21</v>
      </c>
      <c r="B12" s="57">
        <v>22697</v>
      </c>
      <c r="C12" s="48">
        <v>1898</v>
      </c>
      <c r="D12" s="48">
        <v>1790</v>
      </c>
      <c r="E12" s="48">
        <v>2003</v>
      </c>
      <c r="F12" s="46">
        <v>1843</v>
      </c>
      <c r="G12" s="48">
        <v>2026</v>
      </c>
      <c r="H12" s="48">
        <v>1766</v>
      </c>
      <c r="I12" s="48">
        <v>1987</v>
      </c>
      <c r="J12" s="48">
        <v>1869</v>
      </c>
      <c r="K12" s="48">
        <v>1748</v>
      </c>
      <c r="L12" s="48">
        <v>1997</v>
      </c>
      <c r="M12" s="48">
        <v>1916</v>
      </c>
      <c r="N12" s="48">
        <v>1854</v>
      </c>
    </row>
    <row r="13" spans="1:14" ht="13.15" x14ac:dyDescent="0.25">
      <c r="A13" s="52" t="s">
        <v>22</v>
      </c>
      <c r="B13" s="57">
        <v>5787</v>
      </c>
      <c r="C13" s="48">
        <v>437</v>
      </c>
      <c r="D13" s="48">
        <v>405</v>
      </c>
      <c r="E13" s="48">
        <v>483</v>
      </c>
      <c r="F13" s="48">
        <v>355</v>
      </c>
      <c r="G13" s="53">
        <v>453</v>
      </c>
      <c r="H13" s="48">
        <v>488</v>
      </c>
      <c r="I13" s="48">
        <v>515</v>
      </c>
      <c r="J13" s="48">
        <v>523</v>
      </c>
      <c r="K13" s="48">
        <v>456</v>
      </c>
      <c r="L13" s="48">
        <v>629</v>
      </c>
      <c r="M13" s="48">
        <v>539</v>
      </c>
      <c r="N13" s="48">
        <v>504</v>
      </c>
    </row>
    <row r="14" spans="1:14" ht="13.15" x14ac:dyDescent="0.25">
      <c r="A14" s="53" t="s">
        <v>23</v>
      </c>
      <c r="B14" s="57">
        <v>14495</v>
      </c>
      <c r="C14" s="48">
        <v>1218</v>
      </c>
      <c r="D14" s="48">
        <v>1117</v>
      </c>
      <c r="E14" s="48">
        <v>1228</v>
      </c>
      <c r="F14" s="46">
        <v>1239</v>
      </c>
      <c r="G14" s="53">
        <v>1289</v>
      </c>
      <c r="H14" s="48">
        <v>1103</v>
      </c>
      <c r="I14" s="48">
        <v>1254</v>
      </c>
      <c r="J14" s="48">
        <v>1199</v>
      </c>
      <c r="K14" s="48">
        <v>1127</v>
      </c>
      <c r="L14" s="48">
        <v>1380</v>
      </c>
      <c r="M14" s="48">
        <v>1209</v>
      </c>
      <c r="N14" s="48">
        <v>1132</v>
      </c>
    </row>
    <row r="15" spans="1:14" x14ac:dyDescent="0.2">
      <c r="A15" s="53" t="s">
        <v>24</v>
      </c>
      <c r="B15" s="57">
        <v>7340</v>
      </c>
      <c r="C15" s="48">
        <v>655</v>
      </c>
      <c r="D15" s="48">
        <v>648</v>
      </c>
      <c r="E15" s="48">
        <v>616</v>
      </c>
      <c r="F15" s="46">
        <v>590</v>
      </c>
      <c r="G15" s="53">
        <v>627</v>
      </c>
      <c r="H15" s="48">
        <v>577</v>
      </c>
      <c r="I15" s="48">
        <v>627</v>
      </c>
      <c r="J15" s="48">
        <v>600</v>
      </c>
      <c r="K15" s="48">
        <v>602</v>
      </c>
      <c r="L15" s="48">
        <v>612</v>
      </c>
      <c r="M15" s="48">
        <v>593</v>
      </c>
      <c r="N15" s="48">
        <v>593</v>
      </c>
    </row>
    <row r="16" spans="1:14" x14ac:dyDescent="0.2">
      <c r="A16" s="53" t="s">
        <v>25</v>
      </c>
      <c r="B16" s="57">
        <v>9549</v>
      </c>
      <c r="C16" s="48">
        <v>822</v>
      </c>
      <c r="D16" s="48">
        <v>684</v>
      </c>
      <c r="E16" s="48">
        <v>838</v>
      </c>
      <c r="F16" s="46">
        <v>808</v>
      </c>
      <c r="G16" s="53">
        <v>852</v>
      </c>
      <c r="H16" s="48">
        <v>750</v>
      </c>
      <c r="I16" s="48">
        <v>806</v>
      </c>
      <c r="J16" s="48">
        <v>764</v>
      </c>
      <c r="K16" s="48">
        <v>751</v>
      </c>
      <c r="L16" s="48">
        <v>896</v>
      </c>
      <c r="M16" s="48">
        <v>789</v>
      </c>
      <c r="N16" s="48">
        <v>789</v>
      </c>
    </row>
    <row r="17" spans="1:14" ht="13.15" x14ac:dyDescent="0.25">
      <c r="A17" s="53" t="s">
        <v>26</v>
      </c>
      <c r="B17" s="57">
        <v>7004</v>
      </c>
      <c r="C17" s="48">
        <v>547</v>
      </c>
      <c r="D17" s="48">
        <v>480</v>
      </c>
      <c r="E17" s="48">
        <v>613</v>
      </c>
      <c r="F17" s="46">
        <v>580</v>
      </c>
      <c r="G17" s="53">
        <v>609</v>
      </c>
      <c r="H17" s="48">
        <v>579</v>
      </c>
      <c r="I17" s="48">
        <v>614</v>
      </c>
      <c r="J17" s="48">
        <v>561</v>
      </c>
      <c r="K17" s="48">
        <v>532</v>
      </c>
      <c r="L17" s="48">
        <v>682</v>
      </c>
      <c r="M17" s="48">
        <v>614</v>
      </c>
      <c r="N17" s="48">
        <v>593</v>
      </c>
    </row>
    <row r="18" spans="1:14" ht="13.9" x14ac:dyDescent="0.25">
      <c r="A18" s="53" t="s">
        <v>27</v>
      </c>
      <c r="B18" s="57">
        <v>7561</v>
      </c>
      <c r="C18" s="53">
        <v>624</v>
      </c>
      <c r="D18" s="53">
        <v>567</v>
      </c>
      <c r="E18" s="41">
        <v>743</v>
      </c>
      <c r="F18" s="46">
        <v>591</v>
      </c>
      <c r="G18" s="53">
        <v>623</v>
      </c>
      <c r="H18" s="41">
        <v>588</v>
      </c>
      <c r="I18" s="41">
        <v>662</v>
      </c>
      <c r="J18" s="53">
        <v>598</v>
      </c>
      <c r="K18" s="53">
        <v>686</v>
      </c>
      <c r="L18" s="53">
        <v>626</v>
      </c>
      <c r="M18" s="53">
        <v>609</v>
      </c>
      <c r="N18" s="53">
        <v>644</v>
      </c>
    </row>
    <row r="19" spans="1:14" ht="13.9" x14ac:dyDescent="0.25">
      <c r="A19" s="53" t="s">
        <v>28</v>
      </c>
      <c r="B19" s="57">
        <v>4625</v>
      </c>
      <c r="C19" s="53">
        <v>383</v>
      </c>
      <c r="D19" s="53">
        <v>322</v>
      </c>
      <c r="E19" s="41">
        <v>442</v>
      </c>
      <c r="F19" s="46">
        <v>378</v>
      </c>
      <c r="G19" s="53">
        <v>409</v>
      </c>
      <c r="H19" s="41">
        <v>379</v>
      </c>
      <c r="I19" s="41">
        <v>390</v>
      </c>
      <c r="J19" s="53">
        <v>358</v>
      </c>
      <c r="K19" s="53">
        <v>377</v>
      </c>
      <c r="L19" s="53">
        <v>386</v>
      </c>
      <c r="M19" s="53">
        <v>405</v>
      </c>
      <c r="N19" s="53">
        <v>396</v>
      </c>
    </row>
    <row r="20" spans="1:14" x14ac:dyDescent="0.2">
      <c r="A20" s="53" t="s">
        <v>68</v>
      </c>
      <c r="B20" s="57">
        <v>12</v>
      </c>
      <c r="C20" s="65" t="s">
        <v>67</v>
      </c>
      <c r="D20" s="65" t="s">
        <v>67</v>
      </c>
      <c r="E20" s="65" t="s">
        <v>67</v>
      </c>
      <c r="F20" s="65" t="s">
        <v>67</v>
      </c>
      <c r="G20" s="66" t="s">
        <v>67</v>
      </c>
      <c r="H20" s="65" t="s">
        <v>67</v>
      </c>
      <c r="I20" s="65" t="s">
        <v>67</v>
      </c>
      <c r="J20" s="65" t="s">
        <v>67</v>
      </c>
      <c r="K20" s="48">
        <v>3</v>
      </c>
      <c r="L20" s="48">
        <v>2</v>
      </c>
      <c r="M20" s="48">
        <v>3</v>
      </c>
      <c r="N20" s="48">
        <v>4</v>
      </c>
    </row>
    <row r="21" spans="1:14" ht="13.9" x14ac:dyDescent="0.25">
      <c r="A21" s="53" t="s">
        <v>29</v>
      </c>
      <c r="B21" s="57">
        <v>5113</v>
      </c>
      <c r="C21" s="48">
        <v>443</v>
      </c>
      <c r="D21" s="48">
        <v>345</v>
      </c>
      <c r="E21" s="48">
        <v>416</v>
      </c>
      <c r="F21" s="46">
        <v>390</v>
      </c>
      <c r="G21" s="53">
        <v>458</v>
      </c>
      <c r="H21" s="48">
        <v>430</v>
      </c>
      <c r="I21" s="48">
        <v>444</v>
      </c>
      <c r="J21" s="48">
        <v>407</v>
      </c>
      <c r="K21" s="48">
        <v>392</v>
      </c>
      <c r="L21" s="48">
        <v>491</v>
      </c>
      <c r="M21" s="48">
        <v>475</v>
      </c>
      <c r="N21" s="48">
        <v>422</v>
      </c>
    </row>
    <row r="22" spans="1:14" x14ac:dyDescent="0.2">
      <c r="A22" s="52" t="s">
        <v>30</v>
      </c>
      <c r="B22" s="57">
        <v>503</v>
      </c>
      <c r="C22" s="48">
        <v>58</v>
      </c>
      <c r="D22" s="48">
        <v>33</v>
      </c>
      <c r="E22" s="48">
        <v>48</v>
      </c>
      <c r="F22" s="65">
        <v>31</v>
      </c>
      <c r="G22" s="48">
        <v>43</v>
      </c>
      <c r="H22" s="48">
        <v>33</v>
      </c>
      <c r="I22" s="48">
        <v>39</v>
      </c>
      <c r="J22" s="48">
        <v>58</v>
      </c>
      <c r="K22" s="48">
        <v>40</v>
      </c>
      <c r="L22" s="48">
        <v>29</v>
      </c>
      <c r="M22" s="48">
        <v>46</v>
      </c>
      <c r="N22" s="48">
        <v>45</v>
      </c>
    </row>
    <row r="23" spans="1:14" ht="26.25" customHeight="1" x14ac:dyDescent="0.2">
      <c r="A23" s="51" t="s">
        <v>72</v>
      </c>
      <c r="B23" s="57">
        <v>15365</v>
      </c>
      <c r="C23" s="48">
        <v>659</v>
      </c>
      <c r="D23" s="64">
        <v>662</v>
      </c>
      <c r="E23" s="48">
        <v>1406</v>
      </c>
      <c r="F23" s="48">
        <v>1495</v>
      </c>
      <c r="G23" s="48">
        <v>1383</v>
      </c>
      <c r="H23" s="48">
        <v>1668</v>
      </c>
      <c r="I23" s="48">
        <v>1703</v>
      </c>
      <c r="J23" s="48">
        <v>1461</v>
      </c>
      <c r="K23" s="48">
        <v>1454</v>
      </c>
      <c r="L23" s="48">
        <v>1392</v>
      </c>
      <c r="M23" s="48">
        <v>1272</v>
      </c>
      <c r="N23" s="48">
        <v>810</v>
      </c>
    </row>
    <row r="24" spans="1:14" ht="13.15" x14ac:dyDescent="0.25">
      <c r="A24" s="43" t="s">
        <v>31</v>
      </c>
      <c r="B24" s="57">
        <v>4148</v>
      </c>
      <c r="C24" s="43">
        <v>231</v>
      </c>
      <c r="D24" s="43">
        <v>157</v>
      </c>
      <c r="E24" s="43">
        <v>234</v>
      </c>
      <c r="F24" s="42">
        <v>311</v>
      </c>
      <c r="G24" s="42">
        <v>272</v>
      </c>
      <c r="H24" s="43">
        <v>343</v>
      </c>
      <c r="I24" s="43">
        <v>383</v>
      </c>
      <c r="J24" s="43">
        <v>403</v>
      </c>
      <c r="K24" s="43">
        <v>454</v>
      </c>
      <c r="L24" s="43">
        <v>573</v>
      </c>
      <c r="M24" s="43">
        <v>255</v>
      </c>
      <c r="N24" s="43">
        <v>532</v>
      </c>
    </row>
    <row r="25" spans="1:14" ht="13.15" x14ac:dyDescent="0.25">
      <c r="A25" s="162" t="s">
        <v>32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</row>
    <row r="26" spans="1:14" ht="13.15" x14ac:dyDescent="0.25">
      <c r="A26" s="155" t="s">
        <v>33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</row>
    <row r="27" spans="1:14" x14ac:dyDescent="0.2">
      <c r="A27" s="155" t="s">
        <v>34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</row>
    <row r="28" spans="1:14" x14ac:dyDescent="0.2">
      <c r="A28" s="156" t="s">
        <v>71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</row>
    <row r="29" spans="1:14" x14ac:dyDescent="0.2">
      <c r="A29" s="152" t="s">
        <v>70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</row>
  </sheetData>
  <mergeCells count="9">
    <mergeCell ref="A1:N1"/>
    <mergeCell ref="A2:A3"/>
    <mergeCell ref="B2:B3"/>
    <mergeCell ref="C2:N2"/>
    <mergeCell ref="A29:N29"/>
    <mergeCell ref="A25:N25"/>
    <mergeCell ref="A26:N26"/>
    <mergeCell ref="A27:N27"/>
    <mergeCell ref="A28:N28"/>
  </mergeCells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seg_03_ax16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Ficha técnica</vt:lpstr>
    </vt:vector>
  </TitlesOfParts>
  <Company>DGEYC - 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Rosalía Lloret</dc:creator>
  <cp:lastModifiedBy>Paula Pentimalle Ramos</cp:lastModifiedBy>
  <dcterms:created xsi:type="dcterms:W3CDTF">2013-08-14T13:43:44Z</dcterms:created>
  <dcterms:modified xsi:type="dcterms:W3CDTF">2020-12-10T15:33:16Z</dcterms:modified>
</cp:coreProperties>
</file>