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3\Centro_Doc\BANCO DE DATOS\CARPETAS BCO DE DATOS\INTERMEDIACION FINANCIERA Y SEGUROS\ENTIDADES FINANCIERAS\"/>
    </mc:Choice>
  </mc:AlternateContent>
  <bookViews>
    <workbookView xWindow="0" yWindow="0" windowWidth="19350" windowHeight="8655"/>
  </bookViews>
  <sheets>
    <sheet name="FIN_PT" sheetId="1" r:id="rId1"/>
    <sheet name="Ficha Técnica"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12" i="1" l="1"/>
  <c r="H8" i="1"/>
  <c r="H11" i="1"/>
  <c r="H7" i="1"/>
  <c r="H10" i="1"/>
  <c r="H6" i="1"/>
  <c r="H14" i="1" s="1"/>
  <c r="J10" i="1"/>
  <c r="J11" i="1"/>
  <c r="J12" i="1"/>
  <c r="J6" i="1"/>
  <c r="J7" i="1"/>
  <c r="J8" i="1"/>
  <c r="I9" i="1"/>
  <c r="I5" i="1"/>
  <c r="G12" i="1"/>
  <c r="G11" i="1"/>
  <c r="G10" i="1"/>
  <c r="AG9" i="1"/>
  <c r="S9" i="1"/>
  <c r="G9" i="1"/>
  <c r="G8" i="1"/>
  <c r="G7" i="1"/>
  <c r="G6" i="1"/>
  <c r="AG5" i="1"/>
  <c r="S5" i="1"/>
  <c r="G5" i="1"/>
  <c r="H9" i="1" l="1"/>
  <c r="H16" i="1"/>
  <c r="H5" i="1"/>
  <c r="H13" i="1" s="1"/>
  <c r="H15" i="1"/>
  <c r="J5" i="1"/>
  <c r="I13" i="1"/>
  <c r="J9" i="1"/>
  <c r="J13" i="1" l="1"/>
</calcChain>
</file>

<file path=xl/sharedStrings.xml><?xml version="1.0" encoding="utf-8"?>
<sst xmlns="http://schemas.openxmlformats.org/spreadsheetml/2006/main" count="132" uniqueCount="54">
  <si>
    <t xml:space="preserve"> Jurisdicción y Sector</t>
  </si>
  <si>
    <t>1er. trimestre</t>
  </si>
  <si>
    <t>4to.  trimestre</t>
  </si>
  <si>
    <t>2do. trimestre</t>
  </si>
  <si>
    <t>Total país (millones de pesos)</t>
  </si>
  <si>
    <t>Sector público no financiero (moneda nacional)</t>
  </si>
  <si>
    <t>Sector privado no financiero (moneda nacional)</t>
  </si>
  <si>
    <t>Sector público y privado (moneda extranjera)</t>
  </si>
  <si>
    <t>Ciudad de Buenos Aires (millones de pesos)</t>
  </si>
  <si>
    <t>Participación relativa de la Ciudad de Buenos Aires en el total  país (%)</t>
  </si>
  <si>
    <r>
      <rPr>
        <sz val="8"/>
        <color theme="1"/>
        <rFont val="Arial"/>
        <family val="2"/>
      </rPr>
      <t>1</t>
    </r>
    <r>
      <rPr>
        <sz val="8"/>
        <color theme="1"/>
        <rFont val="Arial"/>
        <family val="2"/>
      </rPr>
      <t>Los saldos en moneda extranjera informados por cada entidad financiera, expresados en dólares estadounidenses, se convierten a pesos utilizando el tipo de cambio de referencia.</t>
    </r>
  </si>
  <si>
    <t xml:space="preserve">FICHA TECNICA </t>
  </si>
  <si>
    <t>Archivo</t>
  </si>
  <si>
    <t>FIN_PT</t>
  </si>
  <si>
    <t xml:space="preserve">Área Temática </t>
  </si>
  <si>
    <t>Intermediación Financiera y Seguros</t>
  </si>
  <si>
    <t xml:space="preserve">Tema </t>
  </si>
  <si>
    <t>Entidades Financieras</t>
  </si>
  <si>
    <t>Subtema</t>
  </si>
  <si>
    <t>No corresponde</t>
  </si>
  <si>
    <t>Serie</t>
  </si>
  <si>
    <t>Objetivo</t>
  </si>
  <si>
    <t>Presentar la evolución de los préstamos del sistema financiero nacional</t>
  </si>
  <si>
    <t>Variable 1</t>
  </si>
  <si>
    <t>Préstamos total del país</t>
  </si>
  <si>
    <t xml:space="preserve">Definición Operativa </t>
  </si>
  <si>
    <t>Corresponde al total de los prétamos otorgados  por todos los bancos del territorio nacional discriminado por destino del préstamo.</t>
  </si>
  <si>
    <t>Unidad de Medida</t>
  </si>
  <si>
    <t>Millones de pesos</t>
  </si>
  <si>
    <t>Método de Cálculo (formula)</t>
  </si>
  <si>
    <t>No aplica</t>
  </si>
  <si>
    <t>Variable 2</t>
  </si>
  <si>
    <t>Préstamos en la Ciudad de Buenos Aires</t>
  </si>
  <si>
    <t>Variable 3</t>
  </si>
  <si>
    <t>Participación relativa de la CABA en el total del país</t>
  </si>
  <si>
    <t>Es el resultado del cociente entre los prestamos del sistema financiero nacional y los prestamos de la CABA multiplicado por 100</t>
  </si>
  <si>
    <t>Prestamos CABA/Prestamos País*100</t>
  </si>
  <si>
    <t>Periodicidad de Recepción (secundaria)</t>
  </si>
  <si>
    <t>Trimestral</t>
  </si>
  <si>
    <t>periodicidad de recolección (primaria)</t>
  </si>
  <si>
    <t xml:space="preserve">Periodicidad de Difusión </t>
  </si>
  <si>
    <t>Fuente</t>
  </si>
  <si>
    <t>Monto de préstamos del sistema financiero (en millones de pesos)</t>
  </si>
  <si>
    <t>2023*</t>
  </si>
  <si>
    <r>
      <t xml:space="preserve">Préstamos </t>
    </r>
    <r>
      <rPr>
        <vertAlign val="superscript"/>
        <sz val="9"/>
        <color theme="1"/>
        <rFont val="Arial"/>
        <family val="2"/>
      </rPr>
      <t>1</t>
    </r>
  </si>
  <si>
    <r>
      <t xml:space="preserve">2do. </t>
    </r>
    <r>
      <rPr>
        <sz val="9"/>
        <color theme="1"/>
        <rFont val="@Batang"/>
      </rPr>
      <t>t</t>
    </r>
    <r>
      <rPr>
        <sz val="9"/>
        <color theme="1"/>
        <rFont val="Arial"/>
        <family val="2"/>
      </rPr>
      <t>rimestre</t>
    </r>
  </si>
  <si>
    <r>
      <t xml:space="preserve">3er. </t>
    </r>
    <r>
      <rPr>
        <sz val="9"/>
        <color theme="1"/>
        <rFont val="@Batang"/>
      </rPr>
      <t xml:space="preserve"> t</t>
    </r>
    <r>
      <rPr>
        <sz val="9"/>
        <color theme="1"/>
        <rFont val="Arial"/>
        <family val="2"/>
      </rPr>
      <t>rimestre</t>
    </r>
  </si>
  <si>
    <r>
      <t xml:space="preserve">4to. </t>
    </r>
    <r>
      <rPr>
        <sz val="9"/>
        <color theme="1"/>
        <rFont val="@Batang"/>
      </rPr>
      <t xml:space="preserve"> t</t>
    </r>
    <r>
      <rPr>
        <sz val="9"/>
        <color theme="1"/>
        <rFont val="Arial"/>
        <family val="2"/>
      </rPr>
      <t>rimestre</t>
    </r>
  </si>
  <si>
    <r>
      <t>Fuente</t>
    </r>
    <r>
      <rPr>
        <sz val="8"/>
        <color theme="1"/>
        <rFont val="Arial"/>
        <family val="2"/>
      </rPr>
      <t>: Instituto de Estadística y Censos de la Ciudad Autónoma de Buenos Aires (Jefatura de Gabinete de Ministros - GCBA) sobre la base de datos del Banco Central de la República Argentina. Boletín estadístico.</t>
    </r>
  </si>
  <si>
    <t>Instituto de Estadística y Censos de la Ciudad Autónoma de Buenos Aires (Jefatura de Gabinete de Ministros - GCBA) sobre la base de datos del Banco Central de la República Argentina. Boletín estadístico.</t>
  </si>
  <si>
    <t>Corresponde al total de los prétamos otorgados  por todos los bancos ubicados en la CABA discriminado por destino del préstamo. Incluye los adelantos en cuenta corriente, documentos descontados, Préstamos hipotecarios, prendarios, personales, a titulares del sistema de tarjetas de crédito, y otros préstamos en efectivo no comprendidos en los anteriores, nominados en pesos y dólares estadounidenses, valuados al tipo de cambio de referencia (Ubicación de la información del cambio de referencia</t>
  </si>
  <si>
    <t>2025*</t>
  </si>
  <si>
    <t>3er.  trimestre</t>
  </si>
  <si>
    <t>Préstamos por jurisdicción y sector y participación relativa de la Ciudad en el total del país. Total país y Ciudad de Buenos Aires. 1er. trimestre de 2009/4to.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</si>
</sst>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_ ;_ * \-#,##0_ ;_ * &quot;-&quot;??_ ;_ @_ "/>
    <numFmt numFmtId="165" formatCode="0.0"/>
    <numFmt numFmtId="166" formatCode="#,##0.0"/>
    <numFmt numFmtId="167" formatCode="_ * #,##0.0_ ;_ * \-#,##0.0_ ;_ * &quot;-&quot;??_ ;_ @_ "/>
    <numFmt numFmtId="168" formatCode="0.0000"/>
  </numFmts>
  <fonts count="18">
    <font>
      <sz val="10"/>
      <color rgb="FF000000"/>
      <name val="Arial"/>
    </font>
    <font>
      <sz val="10"/>
      <name val="Arial"/>
      <family val="2"/>
    </font>
    <font>
      <sz val="10"/>
      <color theme="1"/>
      <name val="Arial"/>
      <family val="2"/>
    </font>
    <font>
      <sz val="9"/>
      <color theme="1"/>
      <name val="Arial"/>
      <family val="2"/>
    </font>
    <font>
      <sz val="10"/>
      <name val="Arial"/>
      <family val="2"/>
    </font>
    <font>
      <b/>
      <sz val="10"/>
      <color theme="1"/>
      <name val="Arial"/>
      <family val="2"/>
    </font>
    <font>
      <b/>
      <sz val="9"/>
      <color theme="1"/>
      <name val="Arial"/>
      <family val="2"/>
    </font>
    <font>
      <vertAlign val="superscript"/>
      <sz val="8"/>
      <color theme="1"/>
      <name val="Arial"/>
      <family val="2"/>
    </font>
    <font>
      <b/>
      <sz val="8"/>
      <color theme="1"/>
      <name val="Arial"/>
      <family val="2"/>
    </font>
    <font>
      <sz val="8"/>
      <color theme="1"/>
      <name val="Arial"/>
      <family val="2"/>
    </font>
    <font>
      <b/>
      <sz val="14"/>
      <color theme="1"/>
      <name val="Arial"/>
      <family val="2"/>
    </font>
    <font>
      <b/>
      <sz val="11"/>
      <color theme="1"/>
      <name val="Arial"/>
      <family val="2"/>
    </font>
    <font>
      <vertAlign val="superscript"/>
      <sz val="9"/>
      <color theme="1"/>
      <name val="Arial"/>
      <family val="2"/>
    </font>
    <font>
      <sz val="10"/>
      <color rgb="FF000000"/>
      <name val="Arial"/>
      <family val="2"/>
    </font>
    <font>
      <sz val="10"/>
      <color rgb="FF000000"/>
      <name val="Arial"/>
      <family val="2"/>
    </font>
    <font>
      <sz val="9"/>
      <name val="Arial"/>
      <family val="2"/>
    </font>
    <font>
      <sz val="9"/>
      <color rgb="FF000000"/>
      <name val="Arial"/>
      <family val="2"/>
    </font>
    <font>
      <sz val="9"/>
      <color theme="1"/>
      <name val="@Batang"/>
    </font>
  </fonts>
  <fills count="5">
    <fill>
      <patternFill patternType="none"/>
    </fill>
    <fill>
      <patternFill patternType="gray125"/>
    </fill>
    <fill>
      <patternFill patternType="solid">
        <fgColor theme="0"/>
        <bgColor theme="0"/>
      </patternFill>
    </fill>
    <fill>
      <patternFill patternType="solid">
        <fgColor theme="0"/>
        <bgColor rgb="FFFFFFFF"/>
      </patternFill>
    </fill>
    <fill>
      <patternFill patternType="solid">
        <fgColor theme="0"/>
        <bgColor indexed="64"/>
      </patternFill>
    </fill>
  </fills>
  <borders count="25">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thin">
        <color rgb="FF000000"/>
      </top>
      <bottom/>
      <diagonal/>
    </border>
    <border>
      <left/>
      <right style="medium">
        <color rgb="FF000000"/>
      </right>
      <top/>
      <bottom/>
      <diagonal/>
    </border>
  </borders>
  <cellStyleXfs count="4">
    <xf numFmtId="0" fontId="0" fillId="0" borderId="0"/>
    <xf numFmtId="0" fontId="14" fillId="0" borderId="5"/>
    <xf numFmtId="0" fontId="13" fillId="0" borderId="5"/>
    <xf numFmtId="0" fontId="14" fillId="0" borderId="5"/>
  </cellStyleXfs>
  <cellXfs count="85">
    <xf numFmtId="0" fontId="0" fillId="0" borderId="0" xfId="0"/>
    <xf numFmtId="0" fontId="2" fillId="2" borderId="1" xfId="0" applyFont="1" applyFill="1" applyBorder="1"/>
    <xf numFmtId="0" fontId="11" fillId="2" borderId="9" xfId="0" applyFont="1" applyFill="1" applyBorder="1" applyAlignment="1">
      <alignment horizontal="center" vertical="top"/>
    </xf>
    <xf numFmtId="0" fontId="11" fillId="2" borderId="9" xfId="0" applyFont="1" applyFill="1" applyBorder="1" applyAlignment="1">
      <alignment horizontal="center" vertical="center"/>
    </xf>
    <xf numFmtId="0" fontId="11" fillId="2" borderId="10" xfId="0" applyFont="1" applyFill="1" applyBorder="1" applyAlignment="1">
      <alignment vertical="center" wrapText="1"/>
    </xf>
    <xf numFmtId="0" fontId="2" fillId="2" borderId="11" xfId="0" applyFont="1" applyFill="1" applyBorder="1" applyAlignment="1">
      <alignment vertical="top" wrapText="1"/>
    </xf>
    <xf numFmtId="0" fontId="11" fillId="2" borderId="12" xfId="0" applyFont="1" applyFill="1" applyBorder="1" applyAlignment="1">
      <alignment vertical="center" wrapText="1"/>
    </xf>
    <xf numFmtId="0" fontId="2" fillId="2" borderId="13" xfId="0" applyFont="1" applyFill="1" applyBorder="1" applyAlignment="1">
      <alignment vertical="top" wrapText="1"/>
    </xf>
    <xf numFmtId="0" fontId="2" fillId="2" borderId="15" xfId="0" applyFont="1" applyFill="1" applyBorder="1" applyAlignment="1">
      <alignment vertical="top" wrapText="1"/>
    </xf>
    <xf numFmtId="0" fontId="11" fillId="2" borderId="14" xfId="0" applyFont="1" applyFill="1" applyBorder="1" applyAlignment="1">
      <alignment vertical="center" wrapText="1"/>
    </xf>
    <xf numFmtId="0" fontId="11" fillId="2" borderId="16" xfId="0" applyFont="1" applyFill="1" applyBorder="1" applyAlignment="1">
      <alignment vertical="center" wrapText="1"/>
    </xf>
    <xf numFmtId="0" fontId="5" fillId="2" borderId="17" xfId="0" applyFont="1" applyFill="1" applyBorder="1" applyAlignment="1">
      <alignment vertical="top" wrapText="1"/>
    </xf>
    <xf numFmtId="0" fontId="11" fillId="2" borderId="18" xfId="0" applyFont="1" applyFill="1" applyBorder="1" applyAlignment="1">
      <alignment vertical="center" wrapText="1"/>
    </xf>
    <xf numFmtId="0" fontId="2" fillId="2" borderId="19" xfId="0" applyFont="1" applyFill="1" applyBorder="1" applyAlignment="1">
      <alignment vertical="top" wrapText="1"/>
    </xf>
    <xf numFmtId="0" fontId="1" fillId="3" borderId="1" xfId="0" applyFont="1" applyFill="1" applyBorder="1" applyAlignment="1">
      <alignment vertical="top"/>
    </xf>
    <xf numFmtId="0" fontId="2" fillId="3" borderId="1" xfId="0" applyFont="1" applyFill="1" applyBorder="1"/>
    <xf numFmtId="3" fontId="2" fillId="3" borderId="1" xfId="0" applyNumberFormat="1" applyFont="1" applyFill="1" applyBorder="1"/>
    <xf numFmtId="0" fontId="0" fillId="4" borderId="0" xfId="0" applyFill="1"/>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6" fillId="3" borderId="1" xfId="0" applyFont="1" applyFill="1" applyBorder="1"/>
    <xf numFmtId="3" fontId="6" fillId="3" borderId="1" xfId="0" applyNumberFormat="1" applyFont="1" applyFill="1" applyBorder="1"/>
    <xf numFmtId="0" fontId="3" fillId="3" borderId="1" xfId="0" applyFont="1" applyFill="1" applyBorder="1"/>
    <xf numFmtId="3" fontId="3" fillId="3" borderId="1" xfId="0" applyNumberFormat="1" applyFont="1" applyFill="1" applyBorder="1"/>
    <xf numFmtId="164" fontId="3" fillId="3" borderId="1" xfId="0" applyNumberFormat="1" applyFont="1" applyFill="1" applyBorder="1"/>
    <xf numFmtId="0" fontId="3" fillId="3" borderId="2" xfId="0" applyFont="1" applyFill="1" applyBorder="1"/>
    <xf numFmtId="3" fontId="3" fillId="3" borderId="2" xfId="0" applyNumberFormat="1" applyFont="1" applyFill="1" applyBorder="1"/>
    <xf numFmtId="164" fontId="3" fillId="3" borderId="2" xfId="0" applyNumberFormat="1" applyFont="1" applyFill="1" applyBorder="1"/>
    <xf numFmtId="0" fontId="3" fillId="3" borderId="1" xfId="0" applyFont="1" applyFill="1" applyBorder="1" applyAlignment="1">
      <alignment horizontal="left"/>
    </xf>
    <xf numFmtId="0" fontId="3" fillId="3" borderId="2" xfId="0" applyFont="1" applyFill="1" applyBorder="1" applyAlignment="1">
      <alignment horizontal="left"/>
    </xf>
    <xf numFmtId="0" fontId="6" fillId="3" borderId="1" xfId="0" applyFont="1" applyFill="1" applyBorder="1" applyAlignment="1">
      <alignment wrapText="1"/>
    </xf>
    <xf numFmtId="165" fontId="6" fillId="3" borderId="1" xfId="0" applyNumberFormat="1" applyFont="1" applyFill="1" applyBorder="1"/>
    <xf numFmtId="166" fontId="6" fillId="3" borderId="1" xfId="0" applyNumberFormat="1" applyFont="1" applyFill="1" applyBorder="1"/>
    <xf numFmtId="165" fontId="3" fillId="3" borderId="1" xfId="0" applyNumberFormat="1" applyFont="1" applyFill="1" applyBorder="1"/>
    <xf numFmtId="166" fontId="3" fillId="3" borderId="1" xfId="0" applyNumberFormat="1" applyFont="1" applyFill="1" applyBorder="1"/>
    <xf numFmtId="165" fontId="3" fillId="3" borderId="2" xfId="0" applyNumberFormat="1" applyFont="1" applyFill="1" applyBorder="1"/>
    <xf numFmtId="166" fontId="3" fillId="3" borderId="2" xfId="0" applyNumberFormat="1" applyFont="1" applyFill="1" applyBorder="1"/>
    <xf numFmtId="0" fontId="7" fillId="3" borderId="1" xfId="0" applyFont="1" applyFill="1" applyBorder="1" applyAlignment="1">
      <alignment vertical="center"/>
    </xf>
    <xf numFmtId="0" fontId="2" fillId="3" borderId="1" xfId="0" applyFont="1" applyFill="1" applyBorder="1" applyAlignment="1">
      <alignment wrapText="1"/>
    </xf>
    <xf numFmtId="167" fontId="2" fillId="3" borderId="1" xfId="0" applyNumberFormat="1" applyFont="1" applyFill="1" applyBorder="1"/>
    <xf numFmtId="0" fontId="8" fillId="3" borderId="1" xfId="0" applyFont="1" applyFill="1" applyBorder="1" applyAlignment="1">
      <alignment vertical="center"/>
    </xf>
    <xf numFmtId="0" fontId="9" fillId="3" borderId="1" xfId="0" applyFont="1" applyFill="1" applyBorder="1"/>
    <xf numFmtId="2" fontId="3" fillId="3" borderId="1" xfId="0" applyNumberFormat="1" applyFont="1" applyFill="1" applyBorder="1"/>
    <xf numFmtId="2" fontId="2" fillId="3" borderId="1" xfId="0" applyNumberFormat="1" applyFont="1" applyFill="1" applyBorder="1"/>
    <xf numFmtId="168" fontId="2" fillId="3" borderId="1" xfId="0" applyNumberFormat="1" applyFont="1" applyFill="1" applyBorder="1"/>
    <xf numFmtId="0" fontId="3" fillId="3" borderId="6" xfId="0" applyFont="1" applyFill="1" applyBorder="1" applyAlignment="1">
      <alignment horizontal="center" vertical="center"/>
    </xf>
    <xf numFmtId="0" fontId="11" fillId="2" borderId="23" xfId="0" applyFont="1" applyFill="1" applyBorder="1" applyAlignment="1">
      <alignment horizontal="left" vertical="center"/>
    </xf>
    <xf numFmtId="0" fontId="2" fillId="2" borderId="24" xfId="0" applyFont="1" applyFill="1" applyBorder="1" applyAlignment="1">
      <alignment vertical="top" wrapText="1"/>
    </xf>
    <xf numFmtId="0" fontId="13" fillId="0" borderId="22" xfId="0" applyFont="1" applyBorder="1" applyAlignment="1">
      <alignment wrapText="1"/>
    </xf>
    <xf numFmtId="3" fontId="0" fillId="4" borderId="0" xfId="0" applyNumberFormat="1" applyFill="1"/>
    <xf numFmtId="3" fontId="3" fillId="3" borderId="5" xfId="3" applyNumberFormat="1" applyFont="1" applyFill="1"/>
    <xf numFmtId="0" fontId="2" fillId="3" borderId="5" xfId="0" applyFont="1" applyFill="1" applyBorder="1" applyAlignment="1">
      <alignment vertical="top"/>
    </xf>
    <xf numFmtId="0" fontId="2" fillId="3" borderId="5" xfId="0" applyFont="1" applyFill="1" applyBorder="1"/>
    <xf numFmtId="3" fontId="2" fillId="3" borderId="5" xfId="0" applyNumberFormat="1" applyFont="1" applyFill="1" applyBorder="1"/>
    <xf numFmtId="0" fontId="2" fillId="3" borderId="5" xfId="0" applyFont="1" applyFill="1" applyBorder="1" applyAlignment="1">
      <alignment horizontal="center"/>
    </xf>
    <xf numFmtId="0" fontId="0" fillId="4" borderId="5" xfId="0" applyFill="1" applyBorder="1"/>
    <xf numFmtId="0" fontId="3" fillId="3" borderId="4" xfId="0" applyFont="1" applyFill="1" applyBorder="1"/>
    <xf numFmtId="0" fontId="16" fillId="4" borderId="0" xfId="0" applyFont="1" applyFill="1"/>
    <xf numFmtId="0" fontId="3" fillId="3" borderId="4" xfId="0" applyFont="1" applyFill="1" applyBorder="1" applyAlignment="1">
      <alignment horizontal="center"/>
    </xf>
    <xf numFmtId="0" fontId="3" fillId="3" borderId="6" xfId="0" applyFont="1" applyFill="1" applyBorder="1"/>
    <xf numFmtId="0" fontId="16" fillId="4" borderId="20" xfId="0" applyFont="1" applyFill="1" applyBorder="1"/>
    <xf numFmtId="0" fontId="0" fillId="4" borderId="20" xfId="0" applyFill="1" applyBorder="1"/>
    <xf numFmtId="0" fontId="6" fillId="3" borderId="5" xfId="0" applyFont="1" applyFill="1" applyBorder="1" applyAlignment="1">
      <alignment horizontal="center" vertical="center"/>
    </xf>
    <xf numFmtId="0" fontId="3" fillId="3" borderId="5" xfId="0" applyFont="1" applyFill="1" applyBorder="1"/>
    <xf numFmtId="0" fontId="3" fillId="3" borderId="6" xfId="0" applyFont="1" applyFill="1" applyBorder="1" applyAlignment="1">
      <alignment horizontal="center" vertical="center"/>
    </xf>
    <xf numFmtId="0" fontId="16" fillId="4" borderId="5" xfId="0" applyFont="1" applyFill="1" applyBorder="1"/>
    <xf numFmtId="0" fontId="0" fillId="4" borderId="21" xfId="0" applyFill="1" applyBorder="1"/>
    <xf numFmtId="0" fontId="3" fillId="3" borderId="6"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wrapText="1"/>
    </xf>
    <xf numFmtId="0" fontId="15" fillId="4" borderId="5" xfId="0" applyFont="1" applyFill="1" applyBorder="1"/>
    <xf numFmtId="0" fontId="15" fillId="4" borderId="6" xfId="0" applyFont="1" applyFill="1" applyBorder="1"/>
    <xf numFmtId="0" fontId="3" fillId="3" borderId="6" xfId="0" applyFont="1" applyFill="1" applyBorder="1" applyAlignment="1">
      <alignment horizontal="center" vertical="center" wrapText="1"/>
    </xf>
    <xf numFmtId="0" fontId="0" fillId="4" borderId="20" xfId="0"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vertical="center" wrapText="1"/>
    </xf>
    <xf numFmtId="0" fontId="3" fillId="3" borderId="6" xfId="0" applyFont="1" applyFill="1" applyBorder="1" applyAlignment="1">
      <alignment horizontal="center"/>
    </xf>
    <xf numFmtId="0" fontId="3" fillId="3" borderId="6" xfId="0" applyFont="1" applyFill="1" applyBorder="1" applyAlignment="1">
      <alignment horizontal="center" vertical="center"/>
    </xf>
    <xf numFmtId="0" fontId="16" fillId="4" borderId="20" xfId="0" applyFont="1" applyFill="1" applyBorder="1" applyAlignment="1">
      <alignment horizontal="center" wrapText="1"/>
    </xf>
    <xf numFmtId="0" fontId="16" fillId="4" borderId="20" xfId="0" applyFont="1" applyFill="1" applyBorder="1" applyAlignment="1">
      <alignment horizontal="center"/>
    </xf>
    <xf numFmtId="0" fontId="16" fillId="4" borderId="21" xfId="0" applyFont="1" applyFill="1" applyBorder="1" applyAlignment="1">
      <alignment horizontal="center" wrapText="1"/>
    </xf>
    <xf numFmtId="0" fontId="10" fillId="2" borderId="7" xfId="0" applyFont="1" applyFill="1" applyBorder="1" applyAlignment="1">
      <alignment horizontal="center" vertical="center"/>
    </xf>
    <xf numFmtId="0" fontId="4" fillId="0" borderId="8" xfId="0" applyFont="1" applyBorder="1"/>
  </cellXfs>
  <cellStyles count="4">
    <cellStyle name="Normal" xfId="0" builtinId="0"/>
    <cellStyle name="Normal 2" xfId="2"/>
    <cellStyle name="Normal 3" xfId="1"/>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000"/>
  <sheetViews>
    <sheetView tabSelected="1" workbookViewId="0">
      <pane xSplit="1" topLeftCell="B1" activePane="topRight" state="frozen"/>
      <selection pane="topRight"/>
    </sheetView>
  </sheetViews>
  <sheetFormatPr baseColWidth="10" defaultColWidth="11.42578125" defaultRowHeight="15" customHeight="1"/>
  <cols>
    <col min="1" max="1" width="58.5703125" style="17" customWidth="1"/>
    <col min="2" max="5" width="12.7109375" style="17" customWidth="1"/>
    <col min="6" max="6" width="0.85546875" style="17" customWidth="1"/>
    <col min="7" max="10" width="12.7109375" style="17" customWidth="1"/>
    <col min="11" max="11" width="0.85546875" style="17" customWidth="1"/>
    <col min="12" max="15" width="12.7109375" style="17" customWidth="1"/>
    <col min="16" max="16" width="0.85546875" style="17" customWidth="1"/>
    <col min="17" max="20" width="12.7109375" style="17" customWidth="1"/>
    <col min="21" max="21" width="1" style="17" customWidth="1"/>
    <col min="22" max="25" width="12.7109375" style="17" customWidth="1"/>
    <col min="26" max="26" width="0.85546875" style="17" customWidth="1"/>
    <col min="27" max="30" width="12.7109375" style="17" customWidth="1"/>
    <col min="31" max="31" width="1" style="17" customWidth="1"/>
    <col min="32" max="35" width="12.7109375" style="17" customWidth="1"/>
    <col min="36" max="36" width="1" style="17" customWidth="1"/>
    <col min="37" max="40" width="12.7109375" style="17" customWidth="1"/>
    <col min="41" max="41" width="1.140625" style="17" customWidth="1"/>
    <col min="42" max="44" width="12.7109375" style="17" customWidth="1"/>
    <col min="45" max="45" width="11.7109375" style="17" customWidth="1"/>
    <col min="46" max="46" width="1.140625" style="17" customWidth="1"/>
    <col min="47" max="47" width="11.42578125" style="17" customWidth="1"/>
    <col min="48" max="49" width="11.7109375" style="17" customWidth="1"/>
    <col min="50" max="50" width="11.42578125" style="17" customWidth="1"/>
    <col min="51" max="51" width="1.140625" style="17" customWidth="1"/>
    <col min="52" max="52" width="11.42578125" style="17" customWidth="1"/>
    <col min="53" max="53" width="12.7109375" style="17" customWidth="1"/>
    <col min="54" max="55" width="11.42578125" style="17" customWidth="1"/>
    <col min="56" max="56" width="1.140625" style="17" customWidth="1"/>
    <col min="57" max="60" width="11.42578125" style="17" customWidth="1"/>
    <col min="61" max="61" width="1" style="17" customWidth="1"/>
    <col min="62" max="62" width="11.42578125" style="17" customWidth="1"/>
    <col min="63" max="65" width="12.140625" style="17" customWidth="1"/>
    <col min="66" max="66" width="0.85546875" style="17" customWidth="1"/>
    <col min="67" max="67" width="11.42578125" style="17" customWidth="1"/>
    <col min="68" max="69" width="12.42578125" style="17" bestFit="1" customWidth="1"/>
    <col min="70" max="70" width="12.42578125" style="17" customWidth="1"/>
    <col min="71" max="71" width="0.85546875" style="17" customWidth="1"/>
    <col min="72" max="75" width="12.42578125" style="17" customWidth="1"/>
    <col min="76" max="76" width="1.28515625" style="17" customWidth="1"/>
    <col min="77" max="80" width="11.42578125" style="17"/>
    <col min="81" max="81" width="1.28515625" style="17" customWidth="1"/>
    <col min="82" max="16384" width="11.42578125" style="17"/>
  </cols>
  <sheetData>
    <row r="1" spans="1:85" ht="16.5" customHeight="1">
      <c r="A1" s="14" t="s">
        <v>53</v>
      </c>
      <c r="B1" s="51"/>
      <c r="C1" s="51"/>
      <c r="D1" s="52"/>
      <c r="E1" s="52"/>
      <c r="F1" s="52"/>
      <c r="G1" s="52"/>
      <c r="H1" s="52"/>
      <c r="I1" s="52"/>
      <c r="J1" s="52"/>
      <c r="K1" s="52"/>
      <c r="L1" s="52"/>
      <c r="M1" s="52"/>
      <c r="N1" s="52"/>
      <c r="O1" s="52"/>
      <c r="P1" s="52"/>
      <c r="Q1" s="53"/>
      <c r="R1" s="52"/>
      <c r="S1" s="52"/>
      <c r="T1" s="52"/>
      <c r="U1" s="52"/>
      <c r="V1" s="52"/>
      <c r="W1" s="52"/>
      <c r="X1" s="52"/>
      <c r="Y1" s="52"/>
      <c r="Z1" s="52"/>
      <c r="AA1" s="52"/>
      <c r="AB1" s="52"/>
      <c r="AC1" s="52"/>
      <c r="AD1" s="52"/>
      <c r="AE1" s="52"/>
      <c r="AF1" s="52"/>
      <c r="AG1" s="52"/>
      <c r="AH1" s="52"/>
      <c r="AI1" s="54"/>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5"/>
      <c r="BO1" s="55"/>
      <c r="BP1" s="55"/>
      <c r="BQ1" s="55"/>
      <c r="BR1" s="55"/>
      <c r="BS1" s="55"/>
      <c r="BT1" s="55"/>
      <c r="BU1" s="55"/>
      <c r="BV1" s="55"/>
      <c r="BW1" s="55"/>
      <c r="BX1" s="55"/>
      <c r="BY1" s="55"/>
      <c r="BZ1" s="61"/>
      <c r="CA1" s="61"/>
      <c r="CB1" s="61"/>
      <c r="CC1" s="61"/>
      <c r="CD1" s="61"/>
      <c r="CE1" s="61"/>
      <c r="CF1" s="61"/>
      <c r="CG1" s="61"/>
    </row>
    <row r="2" spans="1:85" ht="12.75" customHeight="1">
      <c r="A2" s="71" t="s">
        <v>0</v>
      </c>
      <c r="B2" s="77" t="s">
        <v>44</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66"/>
      <c r="CA2" s="66"/>
      <c r="CB2" s="61"/>
      <c r="CC2" s="66"/>
      <c r="CD2" s="66"/>
      <c r="CE2" s="66"/>
      <c r="CF2" s="61"/>
      <c r="CG2" s="61"/>
    </row>
    <row r="3" spans="1:85" ht="12" customHeight="1">
      <c r="A3" s="72"/>
      <c r="B3" s="74">
        <v>2009</v>
      </c>
      <c r="C3" s="73"/>
      <c r="D3" s="73"/>
      <c r="E3" s="73"/>
      <c r="F3" s="62"/>
      <c r="G3" s="74">
        <v>2010</v>
      </c>
      <c r="H3" s="73"/>
      <c r="I3" s="73"/>
      <c r="J3" s="73"/>
      <c r="K3" s="63"/>
      <c r="L3" s="74">
        <v>2011</v>
      </c>
      <c r="M3" s="73"/>
      <c r="N3" s="73"/>
      <c r="O3" s="73"/>
      <c r="P3" s="63"/>
      <c r="Q3" s="74">
        <v>2012</v>
      </c>
      <c r="R3" s="73"/>
      <c r="S3" s="73"/>
      <c r="T3" s="73"/>
      <c r="U3" s="63"/>
      <c r="V3" s="74">
        <v>2013</v>
      </c>
      <c r="W3" s="73"/>
      <c r="X3" s="73"/>
      <c r="Y3" s="59"/>
      <c r="Z3" s="63"/>
      <c r="AA3" s="78">
        <v>2014</v>
      </c>
      <c r="AB3" s="73"/>
      <c r="AC3" s="73"/>
      <c r="AD3" s="73"/>
      <c r="AE3" s="63"/>
      <c r="AF3" s="78">
        <v>2015</v>
      </c>
      <c r="AG3" s="73"/>
      <c r="AH3" s="73"/>
      <c r="AI3" s="73"/>
      <c r="AJ3" s="59"/>
      <c r="AK3" s="78">
        <v>2016</v>
      </c>
      <c r="AL3" s="73"/>
      <c r="AM3" s="73"/>
      <c r="AN3" s="73"/>
      <c r="AO3" s="59"/>
      <c r="AP3" s="78">
        <v>2017</v>
      </c>
      <c r="AQ3" s="73"/>
      <c r="AR3" s="73"/>
      <c r="AS3" s="73"/>
      <c r="AT3" s="63"/>
      <c r="AU3" s="78">
        <v>2018</v>
      </c>
      <c r="AV3" s="73"/>
      <c r="AW3" s="73"/>
      <c r="AX3" s="73"/>
      <c r="AY3" s="63"/>
      <c r="AZ3" s="78">
        <v>2019</v>
      </c>
      <c r="BA3" s="73"/>
      <c r="BB3" s="73"/>
      <c r="BC3" s="73"/>
      <c r="BD3" s="63"/>
      <c r="BE3" s="79">
        <v>2020</v>
      </c>
      <c r="BF3" s="73"/>
      <c r="BG3" s="73"/>
      <c r="BH3" s="73"/>
      <c r="BI3" s="63"/>
      <c r="BJ3" s="76">
        <v>2021</v>
      </c>
      <c r="BK3" s="76"/>
      <c r="BL3" s="76"/>
      <c r="BM3" s="76"/>
      <c r="BN3" s="65"/>
      <c r="BO3" s="81">
        <v>2022</v>
      </c>
      <c r="BP3" s="81"/>
      <c r="BQ3" s="81"/>
      <c r="BR3" s="81"/>
      <c r="BS3" s="65"/>
      <c r="BT3" s="80" t="s">
        <v>43</v>
      </c>
      <c r="BU3" s="80"/>
      <c r="BV3" s="80"/>
      <c r="BW3" s="80"/>
      <c r="BX3" s="65"/>
      <c r="BY3" s="82">
        <v>2024</v>
      </c>
      <c r="BZ3" s="82"/>
      <c r="CA3" s="82"/>
      <c r="CB3" s="82"/>
      <c r="CD3" s="75" t="s">
        <v>51</v>
      </c>
      <c r="CE3" s="75"/>
      <c r="CF3" s="75"/>
      <c r="CG3" s="75"/>
    </row>
    <row r="4" spans="1:85" ht="12" customHeight="1">
      <c r="A4" s="73"/>
      <c r="B4" s="18" t="s">
        <v>1</v>
      </c>
      <c r="C4" s="58" t="s">
        <v>45</v>
      </c>
      <c r="D4" s="56" t="s">
        <v>46</v>
      </c>
      <c r="E4" s="56" t="s">
        <v>2</v>
      </c>
      <c r="F4" s="22"/>
      <c r="G4" s="18" t="s">
        <v>1</v>
      </c>
      <c r="H4" s="58" t="s">
        <v>45</v>
      </c>
      <c r="I4" s="56" t="s">
        <v>46</v>
      </c>
      <c r="J4" s="56" t="s">
        <v>2</v>
      </c>
      <c r="K4" s="22"/>
      <c r="L4" s="18" t="s">
        <v>1</v>
      </c>
      <c r="M4" s="58" t="s">
        <v>45</v>
      </c>
      <c r="N4" s="56" t="s">
        <v>46</v>
      </c>
      <c r="O4" s="56" t="s">
        <v>2</v>
      </c>
      <c r="P4" s="22"/>
      <c r="Q4" s="18" t="s">
        <v>1</v>
      </c>
      <c r="R4" s="58" t="s">
        <v>45</v>
      </c>
      <c r="S4" s="56" t="s">
        <v>46</v>
      </c>
      <c r="T4" s="56" t="s">
        <v>2</v>
      </c>
      <c r="U4" s="22"/>
      <c r="V4" s="18" t="s">
        <v>1</v>
      </c>
      <c r="W4" s="58" t="s">
        <v>45</v>
      </c>
      <c r="X4" s="56" t="s">
        <v>46</v>
      </c>
      <c r="Y4" s="56" t="s">
        <v>2</v>
      </c>
      <c r="Z4" s="22"/>
      <c r="AA4" s="18" t="s">
        <v>1</v>
      </c>
      <c r="AB4" s="58" t="s">
        <v>45</v>
      </c>
      <c r="AC4" s="56" t="s">
        <v>46</v>
      </c>
      <c r="AD4" s="56" t="s">
        <v>2</v>
      </c>
      <c r="AE4" s="22"/>
      <c r="AF4" s="18" t="s">
        <v>1</v>
      </c>
      <c r="AG4" s="58" t="s">
        <v>45</v>
      </c>
      <c r="AH4" s="56" t="s">
        <v>46</v>
      </c>
      <c r="AI4" s="56" t="s">
        <v>2</v>
      </c>
      <c r="AJ4" s="22"/>
      <c r="AK4" s="18" t="s">
        <v>1</v>
      </c>
      <c r="AL4" s="58" t="s">
        <v>45</v>
      </c>
      <c r="AM4" s="56" t="s">
        <v>46</v>
      </c>
      <c r="AN4" s="56" t="s">
        <v>2</v>
      </c>
      <c r="AO4" s="22"/>
      <c r="AP4" s="19" t="s">
        <v>1</v>
      </c>
      <c r="AQ4" s="19" t="s">
        <v>45</v>
      </c>
      <c r="AR4" s="19" t="s">
        <v>46</v>
      </c>
      <c r="AS4" s="19" t="s">
        <v>47</v>
      </c>
      <c r="AT4" s="22"/>
      <c r="AU4" s="19" t="s">
        <v>1</v>
      </c>
      <c r="AV4" s="56" t="s">
        <v>3</v>
      </c>
      <c r="AW4" s="19" t="s">
        <v>46</v>
      </c>
      <c r="AX4" s="25" t="s">
        <v>2</v>
      </c>
      <c r="AY4" s="22"/>
      <c r="AZ4" s="19" t="s">
        <v>1</v>
      </c>
      <c r="BA4" s="56" t="s">
        <v>3</v>
      </c>
      <c r="BB4" s="19" t="s">
        <v>46</v>
      </c>
      <c r="BC4" s="25" t="s">
        <v>2</v>
      </c>
      <c r="BD4" s="22"/>
      <c r="BE4" s="19" t="s">
        <v>1</v>
      </c>
      <c r="BF4" s="56" t="s">
        <v>3</v>
      </c>
      <c r="BG4" s="19" t="s">
        <v>46</v>
      </c>
      <c r="BH4" s="25" t="s">
        <v>2</v>
      </c>
      <c r="BI4" s="22"/>
      <c r="BJ4" s="45" t="s">
        <v>1</v>
      </c>
      <c r="BK4" s="59" t="s">
        <v>3</v>
      </c>
      <c r="BL4" s="45" t="s">
        <v>46</v>
      </c>
      <c r="BM4" s="25" t="s">
        <v>2</v>
      </c>
      <c r="BN4" s="57"/>
      <c r="BO4" s="45" t="s">
        <v>1</v>
      </c>
      <c r="BP4" s="59" t="s">
        <v>3</v>
      </c>
      <c r="BQ4" s="45" t="s">
        <v>46</v>
      </c>
      <c r="BR4" s="45" t="s">
        <v>2</v>
      </c>
      <c r="BS4" s="57"/>
      <c r="BT4" s="45" t="s">
        <v>1</v>
      </c>
      <c r="BU4" s="59" t="s">
        <v>3</v>
      </c>
      <c r="BV4" s="45" t="s">
        <v>46</v>
      </c>
      <c r="BW4" s="45" t="s">
        <v>2</v>
      </c>
      <c r="BX4" s="57"/>
      <c r="BY4" s="45" t="s">
        <v>1</v>
      </c>
      <c r="BZ4" s="59" t="s">
        <v>3</v>
      </c>
      <c r="CA4" s="64" t="s">
        <v>46</v>
      </c>
      <c r="CB4" s="67" t="s">
        <v>2</v>
      </c>
      <c r="CD4" s="68" t="s">
        <v>1</v>
      </c>
      <c r="CE4" s="59" t="s">
        <v>3</v>
      </c>
      <c r="CF4" s="69" t="s">
        <v>52</v>
      </c>
      <c r="CG4" s="70" t="s">
        <v>2</v>
      </c>
    </row>
    <row r="5" spans="1:85" ht="12" customHeight="1">
      <c r="A5" s="20" t="s">
        <v>4</v>
      </c>
      <c r="B5" s="21">
        <v>141471.97700000001</v>
      </c>
      <c r="C5" s="21">
        <v>146545.58900000001</v>
      </c>
      <c r="D5" s="21">
        <v>151308.63399999999</v>
      </c>
      <c r="E5" s="21">
        <v>159739.435</v>
      </c>
      <c r="F5" s="22"/>
      <c r="G5" s="21">
        <f>166000870*(1/1000)</f>
        <v>166000.87</v>
      </c>
      <c r="H5" s="21">
        <f t="shared" ref="H5:J5" si="0">SUM(H6:H8)</f>
        <v>180130.79300000001</v>
      </c>
      <c r="I5" s="21">
        <f t="shared" si="0"/>
        <v>195087.62200000003</v>
      </c>
      <c r="J5" s="21">
        <f t="shared" si="0"/>
        <v>217703.98599999998</v>
      </c>
      <c r="K5" s="22"/>
      <c r="L5" s="21">
        <v>231448.951</v>
      </c>
      <c r="M5" s="21">
        <v>261667.71599999999</v>
      </c>
      <c r="N5" s="21">
        <v>290345.86600000004</v>
      </c>
      <c r="O5" s="21">
        <v>314432.69400000002</v>
      </c>
      <c r="P5" s="22"/>
      <c r="Q5" s="21">
        <v>328484.78899999999</v>
      </c>
      <c r="R5" s="21">
        <v>348842.94500000001</v>
      </c>
      <c r="S5" s="21">
        <f>SUM(S6:S8)</f>
        <v>371580.54500000004</v>
      </c>
      <c r="T5" s="21">
        <v>412426.53</v>
      </c>
      <c r="U5" s="22"/>
      <c r="V5" s="21">
        <v>428189.62099999998</v>
      </c>
      <c r="W5" s="21">
        <v>459256.31099999999</v>
      </c>
      <c r="X5" s="21">
        <v>490784.61200000002</v>
      </c>
      <c r="Y5" s="21">
        <v>537193.93500000006</v>
      </c>
      <c r="Z5" s="22"/>
      <c r="AA5" s="21">
        <v>551846.59299999999</v>
      </c>
      <c r="AB5" s="21">
        <v>570420</v>
      </c>
      <c r="AC5" s="21">
        <v>597860.63400000008</v>
      </c>
      <c r="AD5" s="21">
        <v>638036</v>
      </c>
      <c r="AE5" s="22"/>
      <c r="AF5" s="21">
        <v>675629.73600000003</v>
      </c>
      <c r="AG5" s="21">
        <f>SUM(AG6:AG8)</f>
        <v>727263.09299999999</v>
      </c>
      <c r="AH5" s="21">
        <v>773240.67</v>
      </c>
      <c r="AI5" s="21">
        <v>875624.66599999997</v>
      </c>
      <c r="AJ5" s="22"/>
      <c r="AK5" s="21">
        <v>892038.29299999995</v>
      </c>
      <c r="AL5" s="21">
        <v>957774.58200000005</v>
      </c>
      <c r="AM5" s="21">
        <v>1014041.515</v>
      </c>
      <c r="AN5" s="21">
        <v>1104603.2490000001</v>
      </c>
      <c r="AO5" s="22"/>
      <c r="AP5" s="21">
        <v>1159077.27</v>
      </c>
      <c r="AQ5" s="21">
        <v>1287492.254</v>
      </c>
      <c r="AR5" s="21">
        <v>1445513.703</v>
      </c>
      <c r="AS5" s="21">
        <v>1641844.892</v>
      </c>
      <c r="AT5" s="22"/>
      <c r="AU5" s="21">
        <v>1781751.2069999999</v>
      </c>
      <c r="AV5" s="21">
        <v>2039877.4990000001</v>
      </c>
      <c r="AW5" s="21">
        <v>2260278.0890000002</v>
      </c>
      <c r="AX5" s="21">
        <v>2161973.088</v>
      </c>
      <c r="AY5" s="22"/>
      <c r="AZ5" s="21">
        <v>2236763.426</v>
      </c>
      <c r="BA5" s="21">
        <v>2237407.1869999999</v>
      </c>
      <c r="BB5" s="21">
        <v>2458476</v>
      </c>
      <c r="BC5" s="21">
        <v>2550712.2250000001</v>
      </c>
      <c r="BD5" s="22"/>
      <c r="BE5" s="21">
        <v>2632192.838</v>
      </c>
      <c r="BF5" s="21">
        <v>2826419.429</v>
      </c>
      <c r="BG5" s="21">
        <v>2982901.6140000001</v>
      </c>
      <c r="BH5" s="21">
        <v>3290472.47</v>
      </c>
      <c r="BI5" s="22"/>
      <c r="BJ5" s="21">
        <v>3423750.7119999998</v>
      </c>
      <c r="BK5" s="21">
        <v>3671868.551</v>
      </c>
      <c r="BL5" s="21">
        <v>4012953</v>
      </c>
      <c r="BM5" s="21">
        <v>4625579.085</v>
      </c>
      <c r="BN5" s="57"/>
      <c r="BO5" s="21">
        <v>5031630</v>
      </c>
      <c r="BP5" s="21">
        <v>5946223</v>
      </c>
      <c r="BQ5" s="21">
        <v>6599935</v>
      </c>
      <c r="BR5" s="21">
        <v>7637945</v>
      </c>
      <c r="BS5" s="57"/>
      <c r="BT5" s="21">
        <v>8953735</v>
      </c>
      <c r="BU5" s="21">
        <v>11307544</v>
      </c>
      <c r="BV5" s="21">
        <v>14211370</v>
      </c>
      <c r="BW5" s="21">
        <v>19060243</v>
      </c>
      <c r="BX5" s="57"/>
      <c r="BY5" s="21">
        <v>24344864</v>
      </c>
      <c r="BZ5" s="21">
        <v>34994138.674000002</v>
      </c>
      <c r="CA5" s="21">
        <v>49330047.182999998</v>
      </c>
      <c r="CB5" s="21">
        <v>65887846.832999997</v>
      </c>
      <c r="CD5" s="21">
        <v>80275396.385000005</v>
      </c>
      <c r="CE5" s="21">
        <v>96462275.283999994</v>
      </c>
      <c r="CF5" s="21">
        <v>108825228.54099999</v>
      </c>
      <c r="CG5" s="21">
        <v>119591175.875</v>
      </c>
    </row>
    <row r="6" spans="1:85" ht="12" customHeight="1">
      <c r="A6" s="22" t="s">
        <v>5</v>
      </c>
      <c r="B6" s="23">
        <v>9246.1550000000007</v>
      </c>
      <c r="C6" s="23">
        <v>11321.013000000001</v>
      </c>
      <c r="D6" s="23">
        <v>16590.044000000002</v>
      </c>
      <c r="E6" s="23">
        <v>17650.757000000001</v>
      </c>
      <c r="F6" s="22"/>
      <c r="G6" s="23">
        <f>18880664*(1/1000)</f>
        <v>18880.664000000001</v>
      </c>
      <c r="H6" s="23">
        <f>19938934/1000</f>
        <v>19938.934000000001</v>
      </c>
      <c r="I6" s="23">
        <v>20095.243000000002</v>
      </c>
      <c r="J6" s="23">
        <f>21382902/1000</f>
        <v>21382.901999999998</v>
      </c>
      <c r="K6" s="22"/>
      <c r="L6" s="23">
        <v>21820.245999999999</v>
      </c>
      <c r="M6" s="23">
        <v>26344.637999999999</v>
      </c>
      <c r="N6" s="23">
        <v>24745.266</v>
      </c>
      <c r="O6" s="23">
        <v>27358.467000000001</v>
      </c>
      <c r="P6" s="22"/>
      <c r="Q6" s="23">
        <v>28849.749</v>
      </c>
      <c r="R6" s="23">
        <v>29936.773000000001</v>
      </c>
      <c r="S6" s="23">
        <v>32237.753000000001</v>
      </c>
      <c r="T6" s="23">
        <v>35880.286</v>
      </c>
      <c r="U6" s="22"/>
      <c r="V6" s="23">
        <v>36140.538</v>
      </c>
      <c r="W6" s="23">
        <v>37335.114000000001</v>
      </c>
      <c r="X6" s="23">
        <v>37150.696000000004</v>
      </c>
      <c r="Y6" s="23">
        <v>44273.476999999999</v>
      </c>
      <c r="Z6" s="22"/>
      <c r="AA6" s="23">
        <v>44357.803</v>
      </c>
      <c r="AB6" s="23">
        <v>45030.62</v>
      </c>
      <c r="AC6" s="23">
        <v>45863.1</v>
      </c>
      <c r="AD6" s="23">
        <v>45304.421000000002</v>
      </c>
      <c r="AE6" s="22"/>
      <c r="AF6" s="23">
        <v>52906.796000000002</v>
      </c>
      <c r="AG6" s="23">
        <v>54178.292999999998</v>
      </c>
      <c r="AH6" s="23">
        <v>50158.851999999999</v>
      </c>
      <c r="AI6" s="23">
        <v>62480.093999999997</v>
      </c>
      <c r="AJ6" s="22"/>
      <c r="AK6" s="23">
        <v>59854.394</v>
      </c>
      <c r="AL6" s="23">
        <v>66679.017000000007</v>
      </c>
      <c r="AM6" s="23">
        <v>65327.999000000003</v>
      </c>
      <c r="AN6" s="23">
        <v>42921.250999999997</v>
      </c>
      <c r="AO6" s="22"/>
      <c r="AP6" s="23">
        <v>37941.326000000001</v>
      </c>
      <c r="AQ6" s="23">
        <v>36051.411999999997</v>
      </c>
      <c r="AR6" s="23">
        <v>32996.39</v>
      </c>
      <c r="AS6" s="23">
        <v>28821.244999999999</v>
      </c>
      <c r="AT6" s="22"/>
      <c r="AU6" s="23">
        <v>28425.005000000001</v>
      </c>
      <c r="AV6" s="23">
        <v>29920.530999999999</v>
      </c>
      <c r="AW6" s="23">
        <v>28966.094000000001</v>
      </c>
      <c r="AX6" s="23">
        <v>28700.044999999998</v>
      </c>
      <c r="AY6" s="22"/>
      <c r="AZ6" s="23">
        <v>26626.305</v>
      </c>
      <c r="BA6" s="23">
        <v>28896.225999999999</v>
      </c>
      <c r="BB6" s="23">
        <v>27735</v>
      </c>
      <c r="BC6" s="23">
        <v>69034.456999999995</v>
      </c>
      <c r="BD6" s="22"/>
      <c r="BE6" s="23">
        <v>68598.976999999999</v>
      </c>
      <c r="BF6" s="23">
        <v>45978.139000000003</v>
      </c>
      <c r="BG6" s="23">
        <v>40926.504999999997</v>
      </c>
      <c r="BH6" s="23">
        <v>55770.966999999997</v>
      </c>
      <c r="BI6" s="22"/>
      <c r="BJ6" s="23">
        <v>48072.046999999999</v>
      </c>
      <c r="BK6" s="23">
        <v>59881.847000000002</v>
      </c>
      <c r="BL6" s="23">
        <v>54605.485000000001</v>
      </c>
      <c r="BM6" s="23">
        <v>62292.972000000002</v>
      </c>
      <c r="BN6" s="57"/>
      <c r="BO6" s="23">
        <v>68838</v>
      </c>
      <c r="BP6" s="23">
        <v>82982</v>
      </c>
      <c r="BQ6" s="23">
        <v>87391</v>
      </c>
      <c r="BR6" s="23">
        <v>93455</v>
      </c>
      <c r="BS6" s="57"/>
      <c r="BT6" s="23">
        <v>103779</v>
      </c>
      <c r="BU6" s="23">
        <v>205285</v>
      </c>
      <c r="BV6" s="23">
        <v>199077</v>
      </c>
      <c r="BW6" s="23">
        <v>185071</v>
      </c>
      <c r="BX6" s="57"/>
      <c r="BY6" s="23">
        <v>264061</v>
      </c>
      <c r="BZ6" s="23">
        <v>444974.81800000003</v>
      </c>
      <c r="CA6" s="23">
        <v>506895.58299999998</v>
      </c>
      <c r="CB6" s="23">
        <v>539376.79200000002</v>
      </c>
      <c r="CD6" s="23">
        <v>796872.14</v>
      </c>
      <c r="CE6" s="23">
        <v>939398.97900000005</v>
      </c>
      <c r="CF6" s="23">
        <v>906236.05</v>
      </c>
      <c r="CG6" s="23">
        <v>1235606.6040000001</v>
      </c>
    </row>
    <row r="7" spans="1:85" ht="12" customHeight="1">
      <c r="A7" s="22" t="s">
        <v>6</v>
      </c>
      <c r="B7" s="23">
        <v>109932.247</v>
      </c>
      <c r="C7" s="23">
        <v>113103.989</v>
      </c>
      <c r="D7" s="24">
        <v>114763.402</v>
      </c>
      <c r="E7" s="23">
        <v>121933.455</v>
      </c>
      <c r="F7" s="22"/>
      <c r="G7" s="23">
        <f>124894876*(1/1000)</f>
        <v>124894.876</v>
      </c>
      <c r="H7" s="23">
        <f>137126288/1000</f>
        <v>137126.288</v>
      </c>
      <c r="I7" s="23">
        <v>148578.66800000001</v>
      </c>
      <c r="J7" s="23">
        <f>166398792/1000</f>
        <v>166398.79199999999</v>
      </c>
      <c r="K7" s="22"/>
      <c r="L7" s="23">
        <v>175672.818</v>
      </c>
      <c r="M7" s="23">
        <v>198403.745</v>
      </c>
      <c r="N7" s="23">
        <v>224999.17300000001</v>
      </c>
      <c r="O7" s="23">
        <v>246319.47899999999</v>
      </c>
      <c r="P7" s="22"/>
      <c r="Q7" s="23">
        <v>257732.30499999999</v>
      </c>
      <c r="R7" s="23">
        <v>282109.23300000001</v>
      </c>
      <c r="S7" s="23">
        <v>310529.26</v>
      </c>
      <c r="T7" s="23">
        <v>349804.05</v>
      </c>
      <c r="U7" s="23"/>
      <c r="V7" s="23">
        <v>365996.89600000001</v>
      </c>
      <c r="W7" s="23">
        <v>395420.32500000001</v>
      </c>
      <c r="X7" s="23">
        <v>429365.94300000003</v>
      </c>
      <c r="Y7" s="23">
        <v>469229.31800000003</v>
      </c>
      <c r="Z7" s="22"/>
      <c r="AA7" s="23">
        <v>477674.01500000001</v>
      </c>
      <c r="AB7" s="23">
        <v>491560.44400000002</v>
      </c>
      <c r="AC7" s="23">
        <v>518208.61200000002</v>
      </c>
      <c r="AD7" s="23">
        <v>564103.897</v>
      </c>
      <c r="AE7" s="22"/>
      <c r="AF7" s="23">
        <v>590442.96900000004</v>
      </c>
      <c r="AG7" s="23">
        <v>632361.89500000002</v>
      </c>
      <c r="AH7" s="23">
        <v>686134.57799999998</v>
      </c>
      <c r="AI7" s="23">
        <v>774002.58200000005</v>
      </c>
      <c r="AJ7" s="22"/>
      <c r="AK7" s="23">
        <v>772962.10800000001</v>
      </c>
      <c r="AL7" s="23">
        <v>795030.00899999996</v>
      </c>
      <c r="AM7" s="23">
        <v>821425.89199999999</v>
      </c>
      <c r="AN7" s="23">
        <v>915070.85900000005</v>
      </c>
      <c r="AO7" s="22"/>
      <c r="AP7" s="23">
        <v>960428.17299999995</v>
      </c>
      <c r="AQ7" s="23">
        <v>1035745.295</v>
      </c>
      <c r="AR7" s="23">
        <v>1161433.865</v>
      </c>
      <c r="AS7" s="23">
        <v>1331129.754</v>
      </c>
      <c r="AT7" s="22"/>
      <c r="AU7" s="23">
        <v>1434225.115</v>
      </c>
      <c r="AV7" s="23">
        <v>1537875.0390000001</v>
      </c>
      <c r="AW7" s="23">
        <v>1578349.621</v>
      </c>
      <c r="AX7" s="23">
        <v>1553839.75</v>
      </c>
      <c r="AY7" s="22"/>
      <c r="AZ7" s="23">
        <v>1524771.6410000001</v>
      </c>
      <c r="BA7" s="23">
        <v>1539269.081</v>
      </c>
      <c r="BB7" s="23">
        <v>1654568</v>
      </c>
      <c r="BC7" s="23">
        <v>1856919.304</v>
      </c>
      <c r="BD7" s="22"/>
      <c r="BE7" s="23">
        <v>1979349.673</v>
      </c>
      <c r="BF7" s="23">
        <v>2265416.87</v>
      </c>
      <c r="BG7" s="23">
        <v>2480604.7450000001</v>
      </c>
      <c r="BH7" s="23">
        <v>2776703.8590000002</v>
      </c>
      <c r="BI7" s="22"/>
      <c r="BJ7" s="23">
        <v>2879905.5860000001</v>
      </c>
      <c r="BK7" s="23">
        <v>3083854.0440000002</v>
      </c>
      <c r="BL7" s="23">
        <v>3452921.4939999999</v>
      </c>
      <c r="BM7" s="23">
        <v>4141792.1120000002</v>
      </c>
      <c r="BN7" s="57"/>
      <c r="BO7" s="23">
        <v>4527363</v>
      </c>
      <c r="BP7" s="23">
        <v>5349567</v>
      </c>
      <c r="BQ7" s="23">
        <v>5957518</v>
      </c>
      <c r="BR7" s="23">
        <v>6894135</v>
      </c>
      <c r="BS7" s="57"/>
      <c r="BT7" s="23">
        <v>8021601</v>
      </c>
      <c r="BU7" s="23">
        <v>10060205</v>
      </c>
      <c r="BV7" s="23">
        <v>12568996</v>
      </c>
      <c r="BW7" s="23">
        <v>15964699</v>
      </c>
      <c r="BX7" s="57"/>
      <c r="BY7" s="23">
        <v>19702564</v>
      </c>
      <c r="BZ7" s="23">
        <v>28523994.702</v>
      </c>
      <c r="CA7" s="23">
        <v>41345751.990000002</v>
      </c>
      <c r="CB7" s="23">
        <v>53966385.193999998</v>
      </c>
      <c r="CD7" s="23">
        <v>63893241.353</v>
      </c>
      <c r="CE7" s="23">
        <v>75951045.009000003</v>
      </c>
      <c r="CF7" s="23">
        <v>81887894.741999999</v>
      </c>
      <c r="CG7" s="23">
        <v>90997166.239999995</v>
      </c>
    </row>
    <row r="8" spans="1:85" ht="12" customHeight="1">
      <c r="A8" s="25" t="s">
        <v>7</v>
      </c>
      <c r="B8" s="26">
        <v>22293.575000000001</v>
      </c>
      <c r="C8" s="26">
        <v>22120.587</v>
      </c>
      <c r="D8" s="27">
        <v>19955.187999999998</v>
      </c>
      <c r="E8" s="26">
        <v>20155.223000000002</v>
      </c>
      <c r="F8" s="22"/>
      <c r="G8" s="26">
        <f>22225330*(1/1000)</f>
        <v>22225.33</v>
      </c>
      <c r="H8" s="26">
        <f>23065571/1000</f>
        <v>23065.571</v>
      </c>
      <c r="I8" s="26">
        <v>26413.710999999999</v>
      </c>
      <c r="J8" s="26">
        <f>29922292/1000</f>
        <v>29922.292000000001</v>
      </c>
      <c r="K8" s="22"/>
      <c r="L8" s="26">
        <v>33955.887000000002</v>
      </c>
      <c r="M8" s="26">
        <v>36919.332999999999</v>
      </c>
      <c r="N8" s="26">
        <v>40601.427000000003</v>
      </c>
      <c r="O8" s="26">
        <v>40754.748</v>
      </c>
      <c r="P8" s="22"/>
      <c r="Q8" s="26">
        <v>41902.735000000001</v>
      </c>
      <c r="R8" s="26">
        <v>36796.938999999998</v>
      </c>
      <c r="S8" s="26">
        <v>28813.531999999999</v>
      </c>
      <c r="T8" s="26">
        <v>26742.194</v>
      </c>
      <c r="U8" s="23"/>
      <c r="V8" s="26">
        <v>26052.187000000002</v>
      </c>
      <c r="W8" s="26">
        <v>26500.871999999999</v>
      </c>
      <c r="X8" s="26">
        <v>24267.973000000002</v>
      </c>
      <c r="Y8" s="26">
        <v>23691.14</v>
      </c>
      <c r="Z8" s="22"/>
      <c r="AA8" s="26">
        <v>29814.775000000001</v>
      </c>
      <c r="AB8" s="26">
        <v>33829.178999999996</v>
      </c>
      <c r="AC8" s="26">
        <v>33788.921999999999</v>
      </c>
      <c r="AD8" s="26">
        <v>28627.585999999999</v>
      </c>
      <c r="AE8" s="22"/>
      <c r="AF8" s="26">
        <v>32279.971000000001</v>
      </c>
      <c r="AG8" s="26">
        <v>40722.904999999999</v>
      </c>
      <c r="AH8" s="26">
        <v>36947.24</v>
      </c>
      <c r="AI8" s="26">
        <v>39141.99</v>
      </c>
      <c r="AJ8" s="22"/>
      <c r="AK8" s="26">
        <v>59221.790999999997</v>
      </c>
      <c r="AL8" s="26">
        <v>96065.555999999997</v>
      </c>
      <c r="AM8" s="26">
        <v>127287.624</v>
      </c>
      <c r="AN8" s="26">
        <v>146611.139</v>
      </c>
      <c r="AO8" s="22"/>
      <c r="AP8" s="26">
        <v>160707.77100000001</v>
      </c>
      <c r="AQ8" s="26">
        <v>215695.54699999999</v>
      </c>
      <c r="AR8" s="26">
        <v>251083.448</v>
      </c>
      <c r="AS8" s="26">
        <v>281893.89299999998</v>
      </c>
      <c r="AT8" s="22"/>
      <c r="AU8" s="26">
        <v>319101.087</v>
      </c>
      <c r="AV8" s="26">
        <v>472081.929</v>
      </c>
      <c r="AW8" s="26">
        <v>652962.37399999995</v>
      </c>
      <c r="AX8" s="26">
        <v>579433.29299999995</v>
      </c>
      <c r="AY8" s="22"/>
      <c r="AZ8" s="26">
        <v>685365.48</v>
      </c>
      <c r="BA8" s="26">
        <v>669241.88</v>
      </c>
      <c r="BB8" s="26">
        <v>776173</v>
      </c>
      <c r="BC8" s="26">
        <v>624758.46400000004</v>
      </c>
      <c r="BD8" s="22"/>
      <c r="BE8" s="26">
        <v>584244.18799999997</v>
      </c>
      <c r="BF8" s="26">
        <v>515024.42</v>
      </c>
      <c r="BG8" s="26">
        <v>461370.364</v>
      </c>
      <c r="BH8" s="26">
        <v>457997.64399999997</v>
      </c>
      <c r="BI8" s="22"/>
      <c r="BJ8" s="26">
        <v>495773.07900000003</v>
      </c>
      <c r="BK8" s="26">
        <v>528132.66</v>
      </c>
      <c r="BL8" s="26">
        <v>505426.03</v>
      </c>
      <c r="BM8" s="26">
        <v>421494.00099999999</v>
      </c>
      <c r="BN8" s="57"/>
      <c r="BO8" s="26">
        <v>435429</v>
      </c>
      <c r="BP8" s="26">
        <v>513674</v>
      </c>
      <c r="BQ8" s="26">
        <v>555026</v>
      </c>
      <c r="BR8" s="26">
        <v>650355</v>
      </c>
      <c r="BS8" s="57"/>
      <c r="BT8" s="26">
        <v>828355</v>
      </c>
      <c r="BU8" s="26">
        <v>1042054</v>
      </c>
      <c r="BV8" s="26">
        <v>1443297</v>
      </c>
      <c r="BW8" s="26">
        <v>2910473</v>
      </c>
      <c r="BX8" s="57"/>
      <c r="BY8" s="26">
        <v>4378239</v>
      </c>
      <c r="BZ8" s="26">
        <v>6025169.1540000001</v>
      </c>
      <c r="CA8" s="26">
        <v>7477399.6100000003</v>
      </c>
      <c r="CB8" s="26">
        <v>11382084.846999999</v>
      </c>
      <c r="CD8" s="26">
        <v>15585282.218</v>
      </c>
      <c r="CE8" s="26">
        <v>19571831.296</v>
      </c>
      <c r="CF8" s="26">
        <v>26031097.749000002</v>
      </c>
      <c r="CG8" s="26">
        <v>27358403.030999999</v>
      </c>
    </row>
    <row r="9" spans="1:85" ht="12" customHeight="1">
      <c r="A9" s="20" t="s">
        <v>8</v>
      </c>
      <c r="B9" s="21">
        <v>81931.308000000005</v>
      </c>
      <c r="C9" s="21">
        <v>83065.752000000008</v>
      </c>
      <c r="D9" s="21">
        <v>86456.968181674194</v>
      </c>
      <c r="E9" s="21">
        <v>91075.829637291899</v>
      </c>
      <c r="F9" s="21"/>
      <c r="G9" s="21">
        <f>94468701.3217788*(1/1000)</f>
        <v>94468.701321778804</v>
      </c>
      <c r="H9" s="21">
        <f t="shared" ref="H9:J9" si="1">SUM(H10:H12)</f>
        <v>104646.11099999999</v>
      </c>
      <c r="I9" s="21">
        <f t="shared" si="1"/>
        <v>112549.137</v>
      </c>
      <c r="J9" s="21">
        <f t="shared" si="1"/>
        <v>122171.535</v>
      </c>
      <c r="K9" s="22"/>
      <c r="L9" s="21">
        <v>129015.061</v>
      </c>
      <c r="M9" s="21">
        <v>144485.93900000001</v>
      </c>
      <c r="N9" s="21">
        <v>157689.28599999999</v>
      </c>
      <c r="O9" s="21">
        <v>167348.79300000001</v>
      </c>
      <c r="P9" s="22"/>
      <c r="Q9" s="21">
        <v>175985.32699999999</v>
      </c>
      <c r="R9" s="21">
        <v>186865.454</v>
      </c>
      <c r="S9" s="21">
        <f>SUM(S10:S12)</f>
        <v>197826.97699999998</v>
      </c>
      <c r="T9" s="21">
        <v>215558.552</v>
      </c>
      <c r="U9" s="23"/>
      <c r="V9" s="21">
        <v>222015.72500000001</v>
      </c>
      <c r="W9" s="21">
        <v>237102.68100000001</v>
      </c>
      <c r="X9" s="21">
        <v>251485.79199999999</v>
      </c>
      <c r="Y9" s="21">
        <v>274300.75099999999</v>
      </c>
      <c r="Z9" s="22"/>
      <c r="AA9" s="21">
        <v>278020.196</v>
      </c>
      <c r="AB9" s="21">
        <v>288451</v>
      </c>
      <c r="AC9" s="21">
        <v>300208.78399999999</v>
      </c>
      <c r="AD9" s="21">
        <v>308935</v>
      </c>
      <c r="AE9" s="22"/>
      <c r="AF9" s="21">
        <v>330677.06699999998</v>
      </c>
      <c r="AG9" s="21">
        <f>SUM(AG10:AG12)</f>
        <v>356054.47399999999</v>
      </c>
      <c r="AH9" s="21">
        <v>368160.70500000002</v>
      </c>
      <c r="AI9" s="21">
        <v>417363.984</v>
      </c>
      <c r="AJ9" s="22"/>
      <c r="AK9" s="21">
        <v>429595.84399999998</v>
      </c>
      <c r="AL9" s="21">
        <v>463260.09700000001</v>
      </c>
      <c r="AM9" s="21">
        <v>482387.72200000001</v>
      </c>
      <c r="AN9" s="21">
        <v>508325.15600000002</v>
      </c>
      <c r="AO9" s="22"/>
      <c r="AP9" s="21">
        <v>519149.91</v>
      </c>
      <c r="AQ9" s="21">
        <v>570185.38800000004</v>
      </c>
      <c r="AR9" s="21">
        <v>641296.52899999998</v>
      </c>
      <c r="AS9" s="21">
        <v>698629.01399999997</v>
      </c>
      <c r="AT9" s="22"/>
      <c r="AU9" s="21">
        <v>768806.70499999996</v>
      </c>
      <c r="AV9" s="21">
        <v>900355.14800000004</v>
      </c>
      <c r="AW9" s="21">
        <v>1061820.8060000001</v>
      </c>
      <c r="AX9" s="21">
        <v>1240103.3910000001</v>
      </c>
      <c r="AY9" s="22"/>
      <c r="AZ9" s="21">
        <v>1058579.456</v>
      </c>
      <c r="BA9" s="21">
        <v>1051407.8500000001</v>
      </c>
      <c r="BB9" s="21">
        <v>1165514</v>
      </c>
      <c r="BC9" s="21">
        <v>1184256.8370000001</v>
      </c>
      <c r="BD9" s="22"/>
      <c r="BE9" s="21">
        <v>1241347.7960000001</v>
      </c>
      <c r="BF9" s="21">
        <v>1290150.389</v>
      </c>
      <c r="BG9" s="21">
        <v>1332445.43</v>
      </c>
      <c r="BH9" s="21">
        <v>1462555.649</v>
      </c>
      <c r="BI9" s="22"/>
      <c r="BJ9" s="21">
        <v>1500186.824</v>
      </c>
      <c r="BK9" s="21">
        <v>1700054.406</v>
      </c>
      <c r="BL9" s="21">
        <v>1708404.1610000001</v>
      </c>
      <c r="BM9" s="21">
        <v>1933030.591</v>
      </c>
      <c r="BN9" s="57"/>
      <c r="BO9" s="21">
        <v>2097184</v>
      </c>
      <c r="BP9" s="21">
        <v>2493838</v>
      </c>
      <c r="BQ9" s="21">
        <v>2689957</v>
      </c>
      <c r="BR9" s="21">
        <v>3165691</v>
      </c>
      <c r="BS9" s="57"/>
      <c r="BT9" s="21">
        <v>3644223</v>
      </c>
      <c r="BU9" s="21">
        <v>4978026</v>
      </c>
      <c r="BV9" s="21">
        <v>5789939</v>
      </c>
      <c r="BW9" s="21">
        <v>8083821</v>
      </c>
      <c r="BX9" s="57"/>
      <c r="BY9" s="21">
        <v>11132103</v>
      </c>
      <c r="BZ9" s="21">
        <v>16077359.261</v>
      </c>
      <c r="CA9" s="21">
        <v>22710501.802000001</v>
      </c>
      <c r="CB9" s="21">
        <v>29424353.899999999</v>
      </c>
      <c r="CD9" s="21">
        <v>35966043.130999997</v>
      </c>
      <c r="CE9" s="21">
        <v>43964119.044</v>
      </c>
      <c r="CF9" s="21">
        <v>48420961.181999996</v>
      </c>
      <c r="CG9" s="21">
        <v>52484884.920000002</v>
      </c>
    </row>
    <row r="10" spans="1:85" ht="12" customHeight="1">
      <c r="A10" s="28" t="s">
        <v>5</v>
      </c>
      <c r="B10" s="23">
        <v>8360.5400000000009</v>
      </c>
      <c r="C10" s="23">
        <v>10202.652</v>
      </c>
      <c r="D10" s="23">
        <v>15151.151862927602</v>
      </c>
      <c r="E10" s="23">
        <v>16433.507636673501</v>
      </c>
      <c r="F10" s="22"/>
      <c r="G10" s="23">
        <f>17232898.828061*(1/1000)</f>
        <v>17232.898828060999</v>
      </c>
      <c r="H10" s="23">
        <f>18332813/1000</f>
        <v>18332.812999999998</v>
      </c>
      <c r="I10" s="23">
        <v>18245.063000000002</v>
      </c>
      <c r="J10" s="23">
        <f>19836249/1000</f>
        <v>19836.249</v>
      </c>
      <c r="K10" s="22"/>
      <c r="L10" s="23">
        <v>20186.919000000002</v>
      </c>
      <c r="M10" s="23">
        <v>24123.244999999999</v>
      </c>
      <c r="N10" s="23">
        <v>22839.761999999999</v>
      </c>
      <c r="O10" s="23">
        <v>23869.636000000002</v>
      </c>
      <c r="P10" s="22"/>
      <c r="Q10" s="23">
        <v>26527.735000000001</v>
      </c>
      <c r="R10" s="23">
        <v>26594.858</v>
      </c>
      <c r="S10" s="23">
        <v>28835.439999999999</v>
      </c>
      <c r="T10" s="23">
        <v>31254.635999999999</v>
      </c>
      <c r="U10" s="22"/>
      <c r="V10" s="23">
        <v>32121.51</v>
      </c>
      <c r="W10" s="23">
        <v>32083.048999999999</v>
      </c>
      <c r="X10" s="23">
        <v>31967.897000000001</v>
      </c>
      <c r="Y10" s="23">
        <v>37351.271999999997</v>
      </c>
      <c r="Z10" s="22"/>
      <c r="AA10" s="23">
        <v>37485.025999999998</v>
      </c>
      <c r="AB10" s="23">
        <v>38261.584999999999</v>
      </c>
      <c r="AC10" s="23">
        <v>39267.811999999998</v>
      </c>
      <c r="AD10" s="23">
        <v>35666.482000000004</v>
      </c>
      <c r="AE10" s="22"/>
      <c r="AF10" s="23">
        <v>44759.635999999999</v>
      </c>
      <c r="AG10" s="23">
        <v>47068.652000000002</v>
      </c>
      <c r="AH10" s="23">
        <v>40915.800999999999</v>
      </c>
      <c r="AI10" s="23">
        <v>47379.004999999997</v>
      </c>
      <c r="AJ10" s="22"/>
      <c r="AK10" s="23">
        <v>47538.18</v>
      </c>
      <c r="AL10" s="23">
        <v>53442.851999999999</v>
      </c>
      <c r="AM10" s="23">
        <v>51877.296000000002</v>
      </c>
      <c r="AN10" s="23">
        <v>29459.496999999999</v>
      </c>
      <c r="AO10" s="22"/>
      <c r="AP10" s="23">
        <v>24601.548999999999</v>
      </c>
      <c r="AQ10" s="23">
        <v>22004.437999999998</v>
      </c>
      <c r="AR10" s="23">
        <v>12784.748</v>
      </c>
      <c r="AS10" s="23">
        <v>11266.896000000001</v>
      </c>
      <c r="AT10" s="22"/>
      <c r="AU10" s="23">
        <v>12908.05</v>
      </c>
      <c r="AV10" s="23">
        <v>13865.587</v>
      </c>
      <c r="AW10" s="23">
        <v>13536.630999999999</v>
      </c>
      <c r="AX10" s="23">
        <v>13116.556</v>
      </c>
      <c r="AY10" s="22"/>
      <c r="AZ10" s="23">
        <v>10876.342000000001</v>
      </c>
      <c r="BA10" s="23">
        <v>12716.677</v>
      </c>
      <c r="BB10" s="23">
        <v>11869</v>
      </c>
      <c r="BC10" s="23">
        <v>45237.199000000001</v>
      </c>
      <c r="BD10" s="22"/>
      <c r="BE10" s="23">
        <v>44838.445</v>
      </c>
      <c r="BF10" s="23">
        <v>14401.326999999999</v>
      </c>
      <c r="BG10" s="23">
        <v>13186.081</v>
      </c>
      <c r="BH10" s="23">
        <v>19472.474999999999</v>
      </c>
      <c r="BI10" s="22"/>
      <c r="BJ10" s="23">
        <v>11711.838</v>
      </c>
      <c r="BK10" s="23">
        <v>23647.102999999999</v>
      </c>
      <c r="BL10" s="23">
        <v>15651.53</v>
      </c>
      <c r="BM10" s="23">
        <v>17917.721000000001</v>
      </c>
      <c r="BN10" s="57"/>
      <c r="BO10" s="23">
        <v>26342</v>
      </c>
      <c r="BP10" s="23">
        <v>28686</v>
      </c>
      <c r="BQ10" s="23">
        <v>29510</v>
      </c>
      <c r="BR10" s="23">
        <v>32447</v>
      </c>
      <c r="BS10" s="57"/>
      <c r="BT10" s="23">
        <v>35572</v>
      </c>
      <c r="BU10" s="23">
        <v>71620</v>
      </c>
      <c r="BV10" s="23">
        <v>75892</v>
      </c>
      <c r="BW10" s="23">
        <v>78937</v>
      </c>
      <c r="BX10" s="57"/>
      <c r="BY10" s="23">
        <v>102658</v>
      </c>
      <c r="BZ10" s="23">
        <v>169471.55499999999</v>
      </c>
      <c r="CA10" s="23">
        <v>162862.32800000001</v>
      </c>
      <c r="CB10" s="23">
        <v>118609.999</v>
      </c>
      <c r="CD10" s="23">
        <v>211638.76800000001</v>
      </c>
      <c r="CE10" s="23">
        <v>220086.43900000001</v>
      </c>
      <c r="CF10" s="23">
        <v>225946.46400000001</v>
      </c>
      <c r="CG10" s="23">
        <v>201068.52600000001</v>
      </c>
    </row>
    <row r="11" spans="1:85" ht="12" customHeight="1">
      <c r="A11" s="28" t="s">
        <v>6</v>
      </c>
      <c r="B11" s="23">
        <v>55110.722000000002</v>
      </c>
      <c r="C11" s="23">
        <v>54540.033000000003</v>
      </c>
      <c r="D11" s="23">
        <v>54600.178692503599</v>
      </c>
      <c r="E11" s="23">
        <v>58212.365847617999</v>
      </c>
      <c r="F11" s="22"/>
      <c r="G11" s="23">
        <f>59295473.0648209*(1/1000)</f>
        <v>59295.473064820901</v>
      </c>
      <c r="H11" s="23">
        <f>68089935/1000</f>
        <v>68089.934999999998</v>
      </c>
      <c r="I11" s="23">
        <v>73522.843999999997</v>
      </c>
      <c r="J11" s="23">
        <f>79477061/1000</f>
        <v>79477.061000000002</v>
      </c>
      <c r="K11" s="22"/>
      <c r="L11" s="23">
        <v>83042.403999999995</v>
      </c>
      <c r="M11" s="23">
        <v>92434.778000000006</v>
      </c>
      <c r="N11" s="23">
        <v>104719.807</v>
      </c>
      <c r="O11" s="23">
        <v>113950.768</v>
      </c>
      <c r="P11" s="22"/>
      <c r="Q11" s="23">
        <v>119299.243</v>
      </c>
      <c r="R11" s="23">
        <v>133906.97899999999</v>
      </c>
      <c r="S11" s="23">
        <v>148407.91699999999</v>
      </c>
      <c r="T11" s="23">
        <v>165674.39199999999</v>
      </c>
      <c r="U11" s="22"/>
      <c r="V11" s="23">
        <v>172601.00599999999</v>
      </c>
      <c r="W11" s="23">
        <v>187054.61</v>
      </c>
      <c r="X11" s="23">
        <v>203299.481</v>
      </c>
      <c r="Y11" s="23">
        <v>221120.42199999999</v>
      </c>
      <c r="Z11" s="22"/>
      <c r="AA11" s="23">
        <v>220431.59400000001</v>
      </c>
      <c r="AB11" s="23">
        <v>226780.09400000001</v>
      </c>
      <c r="AC11" s="23">
        <v>237255.70699999999</v>
      </c>
      <c r="AD11" s="23">
        <v>252726.46599999999</v>
      </c>
      <c r="AE11" s="22"/>
      <c r="AF11" s="23">
        <v>262751.98</v>
      </c>
      <c r="AG11" s="23">
        <v>278979.06199999998</v>
      </c>
      <c r="AH11" s="23">
        <v>300289.07699999999</v>
      </c>
      <c r="AI11" s="23">
        <v>340163.36599999998</v>
      </c>
      <c r="AJ11" s="22"/>
      <c r="AK11" s="23">
        <v>337950.97200000001</v>
      </c>
      <c r="AL11" s="23">
        <v>338220.72</v>
      </c>
      <c r="AM11" s="23">
        <v>342458.91600000003</v>
      </c>
      <c r="AN11" s="23">
        <v>382303.14799999999</v>
      </c>
      <c r="AO11" s="22"/>
      <c r="AP11" s="23">
        <v>390623.79499999998</v>
      </c>
      <c r="AQ11" s="23">
        <v>408726.83799999999</v>
      </c>
      <c r="AR11" s="23">
        <v>463773.63299999997</v>
      </c>
      <c r="AS11" s="23">
        <v>507700.64</v>
      </c>
      <c r="AT11" s="22"/>
      <c r="AU11" s="23">
        <v>549691.603</v>
      </c>
      <c r="AV11" s="23">
        <v>585034.71600000001</v>
      </c>
      <c r="AW11" s="23">
        <v>624746.98100000003</v>
      </c>
      <c r="AX11" s="23">
        <v>849263.60400000005</v>
      </c>
      <c r="AY11" s="22"/>
      <c r="AZ11" s="23">
        <v>600212.429</v>
      </c>
      <c r="BA11" s="23">
        <v>608959.20200000005</v>
      </c>
      <c r="BB11" s="23">
        <v>677382</v>
      </c>
      <c r="BC11" s="23">
        <v>768084.01100000006</v>
      </c>
      <c r="BD11" s="22"/>
      <c r="BE11" s="23">
        <v>845554.76399999997</v>
      </c>
      <c r="BF11" s="23">
        <v>966808.09199999995</v>
      </c>
      <c r="BG11" s="23">
        <v>1051977.5989999999</v>
      </c>
      <c r="BH11" s="23">
        <v>1173737.0900000001</v>
      </c>
      <c r="BI11" s="22"/>
      <c r="BJ11" s="23">
        <v>1191852.0900000001</v>
      </c>
      <c r="BK11" s="23">
        <v>1278248.46</v>
      </c>
      <c r="BL11" s="23">
        <v>1414072.2009999999</v>
      </c>
      <c r="BM11" s="23">
        <v>1685151.013</v>
      </c>
      <c r="BN11" s="57"/>
      <c r="BO11" s="23">
        <v>1826338</v>
      </c>
      <c r="BP11" s="23">
        <v>2170282</v>
      </c>
      <c r="BQ11" s="23">
        <v>2350357</v>
      </c>
      <c r="BR11" s="23">
        <v>2777357</v>
      </c>
      <c r="BS11" s="57"/>
      <c r="BT11" s="23">
        <v>3150253</v>
      </c>
      <c r="BU11" s="23">
        <v>4312819</v>
      </c>
      <c r="BV11" s="23">
        <v>4867169</v>
      </c>
      <c r="BW11" s="23">
        <v>6291291</v>
      </c>
      <c r="BX11" s="57"/>
      <c r="BY11" s="23">
        <v>8303617</v>
      </c>
      <c r="BZ11" s="23">
        <v>12221617.692</v>
      </c>
      <c r="CA11" s="23">
        <v>17892117.813000001</v>
      </c>
      <c r="CB11" s="23">
        <v>22324877.774</v>
      </c>
      <c r="CD11" s="23">
        <v>26301162.835999999</v>
      </c>
      <c r="CE11" s="23">
        <v>31938674.278999999</v>
      </c>
      <c r="CF11" s="23">
        <v>32781615.123</v>
      </c>
      <c r="CG11" s="23">
        <v>35929535.489</v>
      </c>
    </row>
    <row r="12" spans="1:85" ht="12" customHeight="1">
      <c r="A12" s="29" t="s">
        <v>7</v>
      </c>
      <c r="B12" s="26">
        <v>18460.045999999998</v>
      </c>
      <c r="C12" s="26">
        <v>18323.066999999999</v>
      </c>
      <c r="D12" s="26">
        <v>16705.637626243002</v>
      </c>
      <c r="E12" s="26">
        <v>16429.956153000399</v>
      </c>
      <c r="F12" s="22"/>
      <c r="G12" s="26">
        <f>17940329.428897*(1/1000)</f>
        <v>17940.329428897003</v>
      </c>
      <c r="H12" s="26">
        <f>18223363/1000</f>
        <v>18223.363000000001</v>
      </c>
      <c r="I12" s="26">
        <v>20781.23</v>
      </c>
      <c r="J12" s="26">
        <f>22858225/1000</f>
        <v>22858.224999999999</v>
      </c>
      <c r="K12" s="22"/>
      <c r="L12" s="26">
        <v>25785.738000000001</v>
      </c>
      <c r="M12" s="26">
        <v>27927.916000000001</v>
      </c>
      <c r="N12" s="26">
        <v>30129.717000000001</v>
      </c>
      <c r="O12" s="26">
        <v>29528.388999999999</v>
      </c>
      <c r="P12" s="22"/>
      <c r="Q12" s="26">
        <v>30158.349000000002</v>
      </c>
      <c r="R12" s="26">
        <v>26363.617000000002</v>
      </c>
      <c r="S12" s="26">
        <v>20583.62</v>
      </c>
      <c r="T12" s="26">
        <v>18629.524000000001</v>
      </c>
      <c r="U12" s="22"/>
      <c r="V12" s="26">
        <v>17293.208999999999</v>
      </c>
      <c r="W12" s="26">
        <v>17965.022000000001</v>
      </c>
      <c r="X12" s="26">
        <v>16218.414000000001</v>
      </c>
      <c r="Y12" s="26">
        <v>15829.057000000001</v>
      </c>
      <c r="Z12" s="22"/>
      <c r="AA12" s="26">
        <v>20103.576000000001</v>
      </c>
      <c r="AB12" s="26">
        <v>23409.687000000002</v>
      </c>
      <c r="AC12" s="26">
        <v>23685.264999999999</v>
      </c>
      <c r="AD12" s="26">
        <v>20542.437999999998</v>
      </c>
      <c r="AE12" s="22"/>
      <c r="AF12" s="26">
        <v>23165.451000000001</v>
      </c>
      <c r="AG12" s="26">
        <v>30006.76</v>
      </c>
      <c r="AH12" s="26">
        <v>26955.827000000001</v>
      </c>
      <c r="AI12" s="26">
        <v>29821.613000000001</v>
      </c>
      <c r="AJ12" s="22"/>
      <c r="AK12" s="26">
        <v>44106.692000000003</v>
      </c>
      <c r="AL12" s="26">
        <v>71596.524999999994</v>
      </c>
      <c r="AM12" s="26">
        <v>88051.51</v>
      </c>
      <c r="AN12" s="26">
        <v>96562.510999999999</v>
      </c>
      <c r="AO12" s="22"/>
      <c r="AP12" s="26">
        <v>103924.56600000001</v>
      </c>
      <c r="AQ12" s="26">
        <v>139454.11199999999</v>
      </c>
      <c r="AR12" s="26">
        <v>164738.14799999999</v>
      </c>
      <c r="AS12" s="26">
        <v>179661.478</v>
      </c>
      <c r="AT12" s="22"/>
      <c r="AU12" s="26">
        <v>206207.052</v>
      </c>
      <c r="AV12" s="26">
        <v>301454.84499999997</v>
      </c>
      <c r="AW12" s="26">
        <v>423537.19400000002</v>
      </c>
      <c r="AX12" s="26">
        <v>377723.23100000003</v>
      </c>
      <c r="AY12" s="22"/>
      <c r="AZ12" s="26">
        <v>447490.685</v>
      </c>
      <c r="BA12" s="26">
        <v>429731.97100000002</v>
      </c>
      <c r="BB12" s="26">
        <v>470390</v>
      </c>
      <c r="BC12" s="26">
        <v>370935.62699999998</v>
      </c>
      <c r="BD12" s="22"/>
      <c r="BE12" s="26">
        <v>350954.587</v>
      </c>
      <c r="BF12" s="26">
        <v>308940.96999999997</v>
      </c>
      <c r="BG12" s="26">
        <v>267281.75</v>
      </c>
      <c r="BH12" s="26">
        <v>269346.08399999997</v>
      </c>
      <c r="BI12" s="22"/>
      <c r="BJ12" s="26">
        <v>296622.89600000001</v>
      </c>
      <c r="BK12" s="26">
        <v>398158.84299999999</v>
      </c>
      <c r="BL12" s="26">
        <v>278680.43</v>
      </c>
      <c r="BM12" s="26">
        <v>229961.85699999999</v>
      </c>
      <c r="BN12" s="57"/>
      <c r="BO12" s="26">
        <v>244504</v>
      </c>
      <c r="BP12" s="26">
        <v>294871</v>
      </c>
      <c r="BQ12" s="26">
        <v>310090</v>
      </c>
      <c r="BR12" s="26">
        <v>355886</v>
      </c>
      <c r="BS12" s="57"/>
      <c r="BT12" s="26">
        <v>458398</v>
      </c>
      <c r="BU12" s="26">
        <v>593586</v>
      </c>
      <c r="BV12" s="26">
        <v>846878</v>
      </c>
      <c r="BW12" s="26">
        <v>1713593</v>
      </c>
      <c r="BX12" s="57"/>
      <c r="BY12" s="26">
        <v>2725829</v>
      </c>
      <c r="BZ12" s="26">
        <v>3686270.014</v>
      </c>
      <c r="CA12" s="26">
        <v>4655521.6610000003</v>
      </c>
      <c r="CB12" s="26">
        <v>6980866.1270000003</v>
      </c>
      <c r="CD12" s="26">
        <v>9453241.5270000007</v>
      </c>
      <c r="CE12" s="26">
        <v>11805358.325999999</v>
      </c>
      <c r="CF12" s="26">
        <v>15872630.943</v>
      </c>
      <c r="CG12" s="26">
        <v>16354280.904999999</v>
      </c>
    </row>
    <row r="13" spans="1:85" ht="12" customHeight="1">
      <c r="A13" s="30" t="s">
        <v>9</v>
      </c>
      <c r="B13" s="31">
        <v>57.913453771837794</v>
      </c>
      <c r="C13" s="31">
        <v>56.682533105790036</v>
      </c>
      <c r="D13" s="31">
        <v>57.13948100388918</v>
      </c>
      <c r="E13" s="32">
        <v>57.015244630915277</v>
      </c>
      <c r="F13" s="22"/>
      <c r="G13" s="31">
        <v>56.908557962243719</v>
      </c>
      <c r="H13" s="31">
        <f t="shared" ref="H13:J13" si="2">H9*100/H5</f>
        <v>58.09451524481991</v>
      </c>
      <c r="I13" s="31">
        <f t="shared" si="2"/>
        <v>57.691582810927898</v>
      </c>
      <c r="J13" s="31">
        <f t="shared" si="2"/>
        <v>56.118189310507162</v>
      </c>
      <c r="K13" s="22"/>
      <c r="L13" s="31">
        <v>55.742339916675618</v>
      </c>
      <c r="M13" s="31">
        <v>55.21733487366857</v>
      </c>
      <c r="N13" s="31">
        <v>54.310842503953538</v>
      </c>
      <c r="O13" s="31">
        <v>53.222453069718</v>
      </c>
      <c r="P13" s="22"/>
      <c r="Q13" s="31">
        <v>53.574878622461874</v>
      </c>
      <c r="R13" s="31">
        <v>53.567216043311404</v>
      </c>
      <c r="S13" s="31">
        <v>53.239325810235833</v>
      </c>
      <c r="T13" s="31">
        <v>52.265927703535468</v>
      </c>
      <c r="U13" s="22"/>
      <c r="V13" s="31">
        <v>51.849861395869759</v>
      </c>
      <c r="W13" s="31">
        <v>51.627528097267671</v>
      </c>
      <c r="X13" s="31">
        <v>51.24158049193278</v>
      </c>
      <c r="Y13" s="31">
        <v>51.061773621848495</v>
      </c>
      <c r="Z13" s="22"/>
      <c r="AA13" s="20">
        <v>50.4</v>
      </c>
      <c r="AB13" s="20">
        <v>50.6</v>
      </c>
      <c r="AC13" s="20">
        <v>50.1</v>
      </c>
      <c r="AD13" s="20">
        <v>48.4</v>
      </c>
      <c r="AE13" s="22"/>
      <c r="AF13" s="20">
        <v>48.9</v>
      </c>
      <c r="AG13" s="31">
        <v>49</v>
      </c>
      <c r="AH13" s="31">
        <v>47.6</v>
      </c>
      <c r="AI13" s="31">
        <v>47.7</v>
      </c>
      <c r="AJ13" s="22"/>
      <c r="AK13" s="31">
        <v>48.2</v>
      </c>
      <c r="AL13" s="31">
        <v>48.4</v>
      </c>
      <c r="AM13" s="31">
        <v>47.6</v>
      </c>
      <c r="AN13" s="32">
        <v>46</v>
      </c>
      <c r="AO13" s="22"/>
      <c r="AP13" s="32">
        <v>44.789931045753313</v>
      </c>
      <c r="AQ13" s="32">
        <v>44.286510169559442</v>
      </c>
      <c r="AR13" s="32">
        <v>42.792729299014489</v>
      </c>
      <c r="AS13" s="32">
        <v>42.6</v>
      </c>
      <c r="AT13" s="22"/>
      <c r="AU13" s="32">
        <v>43.1</v>
      </c>
      <c r="AV13" s="32">
        <v>44.1</v>
      </c>
      <c r="AW13" s="32">
        <v>47</v>
      </c>
      <c r="AX13" s="32">
        <v>57.4</v>
      </c>
      <c r="AY13" s="22"/>
      <c r="AZ13" s="32">
        <v>47.3</v>
      </c>
      <c r="BA13" s="32">
        <v>47</v>
      </c>
      <c r="BB13" s="32">
        <v>47.4</v>
      </c>
      <c r="BC13" s="32">
        <v>46.4</v>
      </c>
      <c r="BD13" s="22"/>
      <c r="BE13" s="32">
        <v>47.2</v>
      </c>
      <c r="BF13" s="32">
        <v>45.6</v>
      </c>
      <c r="BG13" s="32">
        <v>44.7</v>
      </c>
      <c r="BH13" s="32">
        <v>44.4</v>
      </c>
      <c r="BI13" s="22"/>
      <c r="BJ13" s="32">
        <v>43.8</v>
      </c>
      <c r="BK13" s="32">
        <v>46.3</v>
      </c>
      <c r="BL13" s="32">
        <v>42.6</v>
      </c>
      <c r="BM13" s="32">
        <v>41.8</v>
      </c>
      <c r="BN13" s="57"/>
      <c r="BO13" s="32">
        <v>41.7</v>
      </c>
      <c r="BP13" s="32">
        <v>41.9</v>
      </c>
      <c r="BQ13" s="32">
        <v>40.799999999999997</v>
      </c>
      <c r="BR13" s="32">
        <v>41.4</v>
      </c>
      <c r="BS13" s="57"/>
      <c r="BT13" s="32">
        <v>40.700000000000003</v>
      </c>
      <c r="BU13" s="32">
        <v>44</v>
      </c>
      <c r="BV13" s="32">
        <v>40.700000000000003</v>
      </c>
      <c r="BW13" s="32">
        <v>42.4</v>
      </c>
      <c r="BX13" s="57"/>
      <c r="BY13" s="32">
        <v>45.7</v>
      </c>
      <c r="BZ13" s="32">
        <v>45.9</v>
      </c>
      <c r="CA13" s="32">
        <v>46</v>
      </c>
      <c r="CB13" s="32">
        <v>44.7</v>
      </c>
      <c r="CD13" s="32">
        <v>44.8</v>
      </c>
      <c r="CE13" s="32">
        <v>45.6</v>
      </c>
      <c r="CF13" s="32">
        <v>44.9</v>
      </c>
      <c r="CG13" s="32">
        <v>43.9</v>
      </c>
    </row>
    <row r="14" spans="1:85" ht="12" customHeight="1">
      <c r="A14" s="28" t="s">
        <v>5</v>
      </c>
      <c r="B14" s="33">
        <v>90.42180236000803</v>
      </c>
      <c r="C14" s="33">
        <v>90.1</v>
      </c>
      <c r="D14" s="33">
        <v>87.83</v>
      </c>
      <c r="E14" s="34">
        <v>93.103698819679508</v>
      </c>
      <c r="F14" s="22"/>
      <c r="G14" s="33">
        <v>91.272737166770312</v>
      </c>
      <c r="H14" s="33">
        <f t="shared" ref="H14:H16" si="3">H10*100/H6</f>
        <v>91.944800058017123</v>
      </c>
      <c r="I14" s="33">
        <v>90.792945375181574</v>
      </c>
      <c r="J14" s="33">
        <v>92.766870465009845</v>
      </c>
      <c r="K14" s="22"/>
      <c r="L14" s="33">
        <v>92.5</v>
      </c>
      <c r="M14" s="33">
        <v>91.6</v>
      </c>
      <c r="N14" s="33">
        <v>92.299521047783429</v>
      </c>
      <c r="O14" s="33">
        <v>87.247710187855191</v>
      </c>
      <c r="P14" s="22"/>
      <c r="Q14" s="33">
        <v>91.951354585441976</v>
      </c>
      <c r="R14" s="33">
        <v>88.836756052497705</v>
      </c>
      <c r="S14" s="33">
        <v>89.446184416140909</v>
      </c>
      <c r="T14" s="22">
        <v>87.1</v>
      </c>
      <c r="U14" s="22"/>
      <c r="V14" s="33">
        <v>88.879446122246435</v>
      </c>
      <c r="W14" s="33">
        <v>85.932639712845116</v>
      </c>
      <c r="X14" s="33">
        <v>86.049254635767795</v>
      </c>
      <c r="Y14" s="33">
        <v>84.364894132891351</v>
      </c>
      <c r="Z14" s="22"/>
      <c r="AA14" s="22">
        <v>84.6</v>
      </c>
      <c r="AB14" s="22">
        <v>85.1</v>
      </c>
      <c r="AC14" s="22">
        <v>85.6</v>
      </c>
      <c r="AD14" s="22">
        <v>78.8</v>
      </c>
      <c r="AE14" s="22"/>
      <c r="AF14" s="22">
        <v>84.6</v>
      </c>
      <c r="AG14" s="22">
        <v>86.9</v>
      </c>
      <c r="AH14" s="22">
        <v>81.599999999999994</v>
      </c>
      <c r="AI14" s="22">
        <v>75.8</v>
      </c>
      <c r="AJ14" s="22"/>
      <c r="AK14" s="22">
        <v>79.400000000000006</v>
      </c>
      <c r="AL14" s="22">
        <v>80.099999999999994</v>
      </c>
      <c r="AM14" s="22">
        <v>79.400000000000006</v>
      </c>
      <c r="AN14" s="22">
        <v>68.599999999999994</v>
      </c>
      <c r="AO14" s="22"/>
      <c r="AP14" s="34">
        <v>64.841036393930978</v>
      </c>
      <c r="AQ14" s="34">
        <v>61.036272310221861</v>
      </c>
      <c r="AR14" s="34">
        <v>38.700000000000003</v>
      </c>
      <c r="AS14" s="34">
        <v>39.1</v>
      </c>
      <c r="AT14" s="22"/>
      <c r="AU14" s="34">
        <v>45.4</v>
      </c>
      <c r="AV14" s="34">
        <v>46.3</v>
      </c>
      <c r="AW14" s="34">
        <v>46.7</v>
      </c>
      <c r="AX14" s="34">
        <v>45.7</v>
      </c>
      <c r="AY14" s="22"/>
      <c r="AZ14" s="34">
        <v>40.799999999999997</v>
      </c>
      <c r="BA14" s="34">
        <v>44</v>
      </c>
      <c r="BB14" s="34">
        <v>42.8</v>
      </c>
      <c r="BC14" s="34">
        <v>65.5</v>
      </c>
      <c r="BD14" s="22"/>
      <c r="BE14" s="34">
        <v>65.400000000000006</v>
      </c>
      <c r="BF14" s="34">
        <v>31.3</v>
      </c>
      <c r="BG14" s="34">
        <v>32.200000000000003</v>
      </c>
      <c r="BH14" s="34">
        <v>34.9</v>
      </c>
      <c r="BI14" s="22"/>
      <c r="BJ14" s="34">
        <v>24.4</v>
      </c>
      <c r="BK14" s="34">
        <v>39.5</v>
      </c>
      <c r="BL14" s="34">
        <v>28.7</v>
      </c>
      <c r="BM14" s="34">
        <v>28.8</v>
      </c>
      <c r="BN14" s="57"/>
      <c r="BO14" s="34">
        <v>38.299999999999997</v>
      </c>
      <c r="BP14" s="34">
        <v>34.6</v>
      </c>
      <c r="BQ14" s="34">
        <v>33.799999999999997</v>
      </c>
      <c r="BR14" s="34">
        <v>34.700000000000003</v>
      </c>
      <c r="BS14" s="57"/>
      <c r="BT14" s="34">
        <v>34.299999999999997</v>
      </c>
      <c r="BU14" s="34">
        <v>34.9</v>
      </c>
      <c r="BV14" s="34">
        <v>38.1</v>
      </c>
      <c r="BW14" s="34">
        <v>42.7</v>
      </c>
      <c r="BX14" s="57"/>
      <c r="BY14" s="34">
        <v>38.9</v>
      </c>
      <c r="BZ14" s="34">
        <v>38.1</v>
      </c>
      <c r="CA14" s="34">
        <v>32.1</v>
      </c>
      <c r="CB14" s="34">
        <v>22</v>
      </c>
      <c r="CD14" s="34">
        <v>26.6</v>
      </c>
      <c r="CE14" s="34">
        <v>23.4</v>
      </c>
      <c r="CF14" s="34">
        <v>24.9</v>
      </c>
      <c r="CG14" s="34">
        <v>16.3</v>
      </c>
    </row>
    <row r="15" spans="1:85" ht="12" customHeight="1">
      <c r="A15" s="28" t="s">
        <v>6</v>
      </c>
      <c r="B15" s="33">
        <v>50.1</v>
      </c>
      <c r="C15" s="33">
        <v>48.2</v>
      </c>
      <c r="D15" s="33">
        <v>47.79</v>
      </c>
      <c r="E15" s="34">
        <v>47.74109439252581</v>
      </c>
      <c r="F15" s="22"/>
      <c r="G15" s="33">
        <v>47.476305645093767</v>
      </c>
      <c r="H15" s="33">
        <f t="shared" si="3"/>
        <v>49.654910078219281</v>
      </c>
      <c r="I15" s="33">
        <v>53.725762290745038</v>
      </c>
      <c r="J15" s="33">
        <v>47.763003591997233</v>
      </c>
      <c r="K15" s="22"/>
      <c r="L15" s="33">
        <v>47.3</v>
      </c>
      <c r="M15" s="33">
        <v>46.6</v>
      </c>
      <c r="N15" s="33">
        <v>46.542307513281386</v>
      </c>
      <c r="O15" s="33">
        <v>46.261370989665011</v>
      </c>
      <c r="P15" s="22"/>
      <c r="Q15" s="33">
        <v>46.288044100641557</v>
      </c>
      <c r="R15" s="33">
        <v>47.466358181903246</v>
      </c>
      <c r="S15" s="33">
        <v>47.791926918577651</v>
      </c>
      <c r="T15" s="22">
        <v>47.4</v>
      </c>
      <c r="U15" s="22"/>
      <c r="V15" s="33">
        <v>47.159144759522761</v>
      </c>
      <c r="W15" s="33">
        <v>47.305259283270274</v>
      </c>
      <c r="X15" s="33">
        <v>47.348767249571999</v>
      </c>
      <c r="Y15" s="33">
        <v>47.124170105671013</v>
      </c>
      <c r="Z15" s="22"/>
      <c r="AA15" s="22">
        <v>47.4</v>
      </c>
      <c r="AB15" s="22">
        <v>47.6</v>
      </c>
      <c r="AC15" s="22">
        <v>47.2</v>
      </c>
      <c r="AD15" s="22">
        <v>46.1</v>
      </c>
      <c r="AE15" s="22"/>
      <c r="AF15" s="22">
        <v>44.5</v>
      </c>
      <c r="AG15" s="22">
        <v>44.1</v>
      </c>
      <c r="AH15" s="22">
        <v>43.8</v>
      </c>
      <c r="AI15" s="22">
        <v>43.9</v>
      </c>
      <c r="AJ15" s="22"/>
      <c r="AK15" s="22">
        <v>43.7</v>
      </c>
      <c r="AL15" s="22">
        <v>42.5</v>
      </c>
      <c r="AM15" s="22">
        <v>41.7</v>
      </c>
      <c r="AN15" s="22">
        <v>41.8</v>
      </c>
      <c r="AO15" s="22"/>
      <c r="AP15" s="34">
        <v>40.671838455117872</v>
      </c>
      <c r="AQ15" s="34">
        <v>39.462099415088339</v>
      </c>
      <c r="AR15" s="34">
        <v>39.9</v>
      </c>
      <c r="AS15" s="34">
        <v>38.1</v>
      </c>
      <c r="AT15" s="22"/>
      <c r="AU15" s="34">
        <v>38.299999999999997</v>
      </c>
      <c r="AV15" s="34">
        <v>38</v>
      </c>
      <c r="AW15" s="34">
        <v>39.6</v>
      </c>
      <c r="AX15" s="34">
        <v>54.7</v>
      </c>
      <c r="AY15" s="22"/>
      <c r="AZ15" s="34">
        <v>39.4</v>
      </c>
      <c r="BA15" s="34">
        <v>39.6</v>
      </c>
      <c r="BB15" s="34">
        <v>40.9</v>
      </c>
      <c r="BC15" s="34">
        <v>41.4</v>
      </c>
      <c r="BD15" s="22"/>
      <c r="BE15" s="34">
        <v>42.7</v>
      </c>
      <c r="BF15" s="34">
        <v>42.7</v>
      </c>
      <c r="BG15" s="34">
        <v>42.4</v>
      </c>
      <c r="BH15" s="34">
        <v>42.3</v>
      </c>
      <c r="BI15" s="22"/>
      <c r="BJ15" s="34">
        <v>41.4</v>
      </c>
      <c r="BK15" s="34">
        <v>41.4</v>
      </c>
      <c r="BL15" s="34">
        <v>41</v>
      </c>
      <c r="BM15" s="34">
        <v>40.700000000000003</v>
      </c>
      <c r="BN15" s="57"/>
      <c r="BO15" s="34">
        <v>40.299999999999997</v>
      </c>
      <c r="BP15" s="34">
        <v>40.6</v>
      </c>
      <c r="BQ15" s="34">
        <v>39.5</v>
      </c>
      <c r="BR15" s="34">
        <v>40.299999999999997</v>
      </c>
      <c r="BS15" s="57"/>
      <c r="BT15" s="34">
        <v>39.299999999999997</v>
      </c>
      <c r="BU15" s="34">
        <v>42.9</v>
      </c>
      <c r="BV15" s="34">
        <v>38.700000000000003</v>
      </c>
      <c r="BW15" s="34">
        <v>39.4</v>
      </c>
      <c r="BX15" s="57"/>
      <c r="BY15" s="34">
        <v>42.1</v>
      </c>
      <c r="BZ15" s="34">
        <v>42.8</v>
      </c>
      <c r="CA15" s="34">
        <v>43.3</v>
      </c>
      <c r="CB15" s="34">
        <v>41.4</v>
      </c>
      <c r="CD15" s="34">
        <v>41.2</v>
      </c>
      <c r="CE15" s="34">
        <v>42.1</v>
      </c>
      <c r="CF15" s="34">
        <v>40</v>
      </c>
      <c r="CG15" s="34">
        <v>39.5</v>
      </c>
    </row>
    <row r="16" spans="1:85" ht="12" customHeight="1">
      <c r="A16" s="29" t="s">
        <v>7</v>
      </c>
      <c r="B16" s="35">
        <v>82.8</v>
      </c>
      <c r="C16" s="35">
        <v>82.8</v>
      </c>
      <c r="D16" s="35">
        <v>83.715761666805705</v>
      </c>
      <c r="E16" s="36">
        <v>81.51711421401977</v>
      </c>
      <c r="F16" s="25"/>
      <c r="G16" s="36">
        <v>80.720193710945864</v>
      </c>
      <c r="H16" s="36">
        <f t="shared" si="3"/>
        <v>79.006771607778546</v>
      </c>
      <c r="I16" s="36">
        <v>78.675919487420757</v>
      </c>
      <c r="J16" s="36">
        <v>76.391958878016425</v>
      </c>
      <c r="K16" s="25"/>
      <c r="L16" s="36">
        <v>75.900000000000006</v>
      </c>
      <c r="M16" s="36">
        <v>75.599999999999994</v>
      </c>
      <c r="N16" s="36">
        <v>74.2085173508803</v>
      </c>
      <c r="O16" s="36">
        <v>72.45386230826405</v>
      </c>
      <c r="P16" s="25"/>
      <c r="Q16" s="35">
        <v>71.972268635925559</v>
      </c>
      <c r="R16" s="35">
        <v>71.646223073065954</v>
      </c>
      <c r="S16" s="35">
        <v>71.437337151169118</v>
      </c>
      <c r="T16" s="25">
        <v>69.7</v>
      </c>
      <c r="U16" s="25"/>
      <c r="V16" s="35">
        <v>66.379106675381976</v>
      </c>
      <c r="W16" s="35">
        <v>67.79030516429799</v>
      </c>
      <c r="X16" s="35">
        <v>66.830525977591947</v>
      </c>
      <c r="Y16" s="35">
        <v>66.814247858060028</v>
      </c>
      <c r="Z16" s="22"/>
      <c r="AA16" s="25">
        <v>67.400000000000006</v>
      </c>
      <c r="AB16" s="25">
        <v>69.2</v>
      </c>
      <c r="AC16" s="25">
        <v>70.099999999999994</v>
      </c>
      <c r="AD16" s="25">
        <v>71.8</v>
      </c>
      <c r="AE16" s="22"/>
      <c r="AF16" s="25">
        <v>71.8</v>
      </c>
      <c r="AG16" s="25">
        <v>73.7</v>
      </c>
      <c r="AH16" s="35">
        <v>73</v>
      </c>
      <c r="AI16" s="35">
        <v>76.2</v>
      </c>
      <c r="AJ16" s="22"/>
      <c r="AK16" s="35">
        <v>74.5</v>
      </c>
      <c r="AL16" s="35">
        <v>74.5</v>
      </c>
      <c r="AM16" s="35">
        <v>69.2</v>
      </c>
      <c r="AN16" s="35">
        <v>65.900000000000006</v>
      </c>
      <c r="AO16" s="25"/>
      <c r="AP16" s="36">
        <v>64.666795733231837</v>
      </c>
      <c r="AQ16" s="36">
        <v>64.653217898837752</v>
      </c>
      <c r="AR16" s="36">
        <v>65.599999999999994</v>
      </c>
      <c r="AS16" s="36">
        <v>63.7</v>
      </c>
      <c r="AT16" s="22"/>
      <c r="AU16" s="36">
        <v>64.599999999999994</v>
      </c>
      <c r="AV16" s="36">
        <v>63.9</v>
      </c>
      <c r="AW16" s="36">
        <v>64.900000000000006</v>
      </c>
      <c r="AX16" s="36">
        <v>65.2</v>
      </c>
      <c r="AY16" s="22"/>
      <c r="AZ16" s="36">
        <v>65.3</v>
      </c>
      <c r="BA16" s="36">
        <v>64.2</v>
      </c>
      <c r="BB16" s="36">
        <v>61.4</v>
      </c>
      <c r="BC16" s="36">
        <v>59.4</v>
      </c>
      <c r="BD16" s="22"/>
      <c r="BE16" s="36">
        <v>60.1</v>
      </c>
      <c r="BF16" s="36">
        <v>60</v>
      </c>
      <c r="BG16" s="36">
        <v>57.9</v>
      </c>
      <c r="BH16" s="36">
        <v>58.8</v>
      </c>
      <c r="BI16" s="22"/>
      <c r="BJ16" s="36">
        <v>59.8</v>
      </c>
      <c r="BK16" s="36">
        <v>75.400000000000006</v>
      </c>
      <c r="BL16" s="36">
        <v>55.1</v>
      </c>
      <c r="BM16" s="36">
        <v>54.6</v>
      </c>
      <c r="BN16" s="57"/>
      <c r="BO16" s="36">
        <v>56.2</v>
      </c>
      <c r="BP16" s="36">
        <v>57.4</v>
      </c>
      <c r="BQ16" s="36">
        <v>55.9</v>
      </c>
      <c r="BR16" s="36">
        <v>54.7</v>
      </c>
      <c r="BS16" s="57"/>
      <c r="BT16" s="36">
        <v>55.3</v>
      </c>
      <c r="BU16" s="36">
        <v>57</v>
      </c>
      <c r="BV16" s="36">
        <v>58.7</v>
      </c>
      <c r="BW16" s="36">
        <v>58.9</v>
      </c>
      <c r="BX16" s="60"/>
      <c r="BY16" s="36">
        <v>62.3</v>
      </c>
      <c r="BZ16" s="36">
        <v>61.2</v>
      </c>
      <c r="CA16" s="36">
        <v>62.3</v>
      </c>
      <c r="CB16" s="36">
        <v>61.3</v>
      </c>
      <c r="CD16" s="36">
        <v>60.7</v>
      </c>
      <c r="CE16" s="36">
        <v>60.3</v>
      </c>
      <c r="CF16" s="36">
        <v>61</v>
      </c>
      <c r="CG16" s="36">
        <v>59.8</v>
      </c>
    </row>
    <row r="17" spans="1:75" ht="12" customHeight="1">
      <c r="A17" s="37" t="s">
        <v>10</v>
      </c>
      <c r="B17" s="15"/>
      <c r="C17" s="15"/>
      <c r="D17" s="15"/>
      <c r="E17" s="15"/>
      <c r="F17" s="38"/>
      <c r="G17" s="15"/>
      <c r="H17" s="39"/>
      <c r="I17" s="15"/>
      <c r="J17" s="15"/>
      <c r="K17" s="15"/>
      <c r="L17" s="15"/>
      <c r="M17" s="15"/>
      <c r="N17" s="15"/>
      <c r="O17" s="15"/>
      <c r="P17" s="15"/>
      <c r="Q17" s="16"/>
      <c r="R17" s="15"/>
      <c r="S17" s="15"/>
      <c r="T17" s="15"/>
      <c r="U17" s="15"/>
      <c r="V17" s="15"/>
      <c r="W17" s="15"/>
      <c r="X17" s="15"/>
      <c r="Y17" s="15"/>
      <c r="Z17" s="15"/>
      <c r="AA17" s="15"/>
      <c r="AB17" s="15"/>
      <c r="AC17" s="16"/>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21"/>
      <c r="BG17" s="15"/>
      <c r="BH17" s="15"/>
      <c r="BI17" s="15"/>
      <c r="BJ17" s="15"/>
      <c r="BO17" s="49"/>
      <c r="BP17" s="49"/>
      <c r="BQ17" s="49"/>
      <c r="BR17" s="49"/>
    </row>
    <row r="18" spans="1:75" ht="12" customHeight="1">
      <c r="A18" s="40" t="s">
        <v>48</v>
      </c>
      <c r="B18" s="41"/>
      <c r="C18" s="41"/>
      <c r="D18" s="15"/>
      <c r="E18" s="15"/>
      <c r="F18" s="15"/>
      <c r="G18" s="15"/>
      <c r="H18" s="15"/>
      <c r="I18" s="15"/>
      <c r="J18" s="15"/>
      <c r="K18" s="15"/>
      <c r="L18" s="15"/>
      <c r="M18" s="15"/>
      <c r="N18" s="15"/>
      <c r="O18" s="15"/>
      <c r="P18" s="15"/>
      <c r="Q18" s="16"/>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R18" s="50"/>
      <c r="BT18" s="49"/>
      <c r="BU18" s="49"/>
      <c r="BV18" s="49"/>
      <c r="BW18" s="49"/>
    </row>
    <row r="19" spans="1:75" ht="12" customHeight="1">
      <c r="A19" s="41"/>
      <c r="B19" s="41"/>
      <c r="C19" s="41"/>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T19" s="49"/>
      <c r="BU19" s="49"/>
      <c r="BV19" s="49"/>
      <c r="BW19" s="49"/>
    </row>
    <row r="20" spans="1:75" ht="12" customHeight="1">
      <c r="A20" s="15"/>
      <c r="B20" s="15"/>
      <c r="C20" s="15"/>
      <c r="D20" s="42"/>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T20" s="49"/>
      <c r="BU20" s="49"/>
      <c r="BV20" s="49"/>
      <c r="BW20" s="49"/>
    </row>
    <row r="21" spans="1:75" ht="12.75" customHeight="1">
      <c r="A21" s="43"/>
      <c r="B21" s="15"/>
      <c r="C21" s="15"/>
      <c r="D21" s="15"/>
      <c r="E21" s="15"/>
      <c r="F21" s="44"/>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T21" s="49"/>
      <c r="BU21" s="49"/>
      <c r="BV21" s="49"/>
      <c r="BW21" s="49"/>
    </row>
    <row r="22" spans="1:75" ht="12" customHeight="1">
      <c r="A22" s="15"/>
      <c r="B22" s="43"/>
      <c r="C22" s="15"/>
      <c r="D22" s="43"/>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T22" s="49"/>
      <c r="BU22" s="49"/>
      <c r="BV22" s="49"/>
      <c r="BW22" s="49"/>
    </row>
    <row r="23" spans="1:75" ht="12" customHeight="1">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T23" s="49"/>
      <c r="BU23" s="49"/>
      <c r="BV23" s="49"/>
      <c r="BW23" s="49"/>
    </row>
    <row r="24" spans="1:75" ht="12" customHeight="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T24" s="49"/>
      <c r="BU24" s="49"/>
      <c r="BV24" s="49"/>
      <c r="BW24" s="49"/>
    </row>
    <row r="25" spans="1:75" ht="12"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row>
    <row r="26" spans="1:75" ht="12"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row>
    <row r="27" spans="1:75" ht="12"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row>
    <row r="28" spans="1:75" ht="12"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row>
    <row r="29" spans="1:75" ht="12"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row>
    <row r="30" spans="1:75" ht="12" customHeight="1">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row>
    <row r="31" spans="1:75" ht="12"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row>
    <row r="32" spans="1:75" ht="12"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row>
    <row r="33" spans="1:62" ht="12"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row>
    <row r="34" spans="1:62" ht="12"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row>
    <row r="35" spans="1:62" ht="12"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row>
    <row r="36" spans="1:62" ht="12"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row>
    <row r="37" spans="1:62" ht="12"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row>
    <row r="38" spans="1:62" ht="12"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row>
    <row r="39" spans="1:62" ht="12"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row>
    <row r="40" spans="1:62" ht="12"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row>
    <row r="41" spans="1:62" ht="12"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row>
    <row r="42" spans="1:62" ht="12"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row>
    <row r="43" spans="1:62" ht="12"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row>
    <row r="44" spans="1:62" ht="12"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row>
    <row r="45" spans="1:62" ht="12"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row>
    <row r="46" spans="1:62" ht="12"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row>
    <row r="47" spans="1:62" ht="12"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row>
    <row r="48" spans="1:62" ht="12"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row>
    <row r="49" spans="1:62" ht="12"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row>
    <row r="50" spans="1:62" ht="12"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row>
    <row r="51" spans="1:62" ht="12"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row>
    <row r="52" spans="1:62" ht="12"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row>
    <row r="53" spans="1:62" ht="12"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row>
    <row r="54" spans="1:62" ht="12"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row>
    <row r="55" spans="1:62" ht="12"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row>
    <row r="56" spans="1:62" ht="12"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row>
    <row r="57" spans="1:62" ht="12"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row>
    <row r="58" spans="1:62" ht="12"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row>
    <row r="59" spans="1:62" ht="12"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row>
    <row r="60" spans="1:62" ht="12"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row>
    <row r="61" spans="1:62" ht="12"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row>
    <row r="62" spans="1:62" ht="12"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row>
    <row r="63" spans="1:62" ht="12"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row>
    <row r="64" spans="1:62" ht="12"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row>
    <row r="65" spans="1:62" ht="12"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row>
    <row r="66" spans="1:62" ht="12"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row>
    <row r="67" spans="1:62" ht="12"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row>
    <row r="68" spans="1:62" ht="12"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row>
    <row r="69" spans="1:62" ht="12"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row>
    <row r="70" spans="1:62" ht="12"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row>
    <row r="71" spans="1:62" ht="12"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row>
    <row r="72" spans="1:62" ht="12"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row>
    <row r="73" spans="1:62" ht="12"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row>
    <row r="74" spans="1:62" ht="12"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row>
    <row r="75" spans="1:62" ht="12"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row>
    <row r="76" spans="1:62" ht="12"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row>
    <row r="77" spans="1:62" ht="12"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row>
    <row r="78" spans="1:62" ht="12"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row>
    <row r="79" spans="1:62" ht="12"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row>
    <row r="80" spans="1:62" ht="12"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row>
    <row r="81" spans="1:62" ht="12"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row>
    <row r="82" spans="1:62" ht="12"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row>
    <row r="83" spans="1:62" ht="12"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row>
    <row r="84" spans="1:62" ht="12"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row>
    <row r="85" spans="1:62" ht="12"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row>
    <row r="86" spans="1:62" ht="12"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row>
    <row r="87" spans="1:62" ht="12"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row>
    <row r="88" spans="1:62" ht="12"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row>
    <row r="89" spans="1:62" ht="12"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row>
    <row r="90" spans="1:62" ht="12"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row>
    <row r="91" spans="1:62" ht="12"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row>
    <row r="92" spans="1:62" ht="12"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row>
    <row r="93" spans="1:62" ht="12"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row>
    <row r="94" spans="1:62" ht="12"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row>
    <row r="95" spans="1:62" ht="12"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row>
    <row r="96" spans="1:62" ht="12"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row>
    <row r="97" spans="1:62" ht="12"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row>
    <row r="98" spans="1:62" ht="12"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row>
    <row r="99" spans="1:62" ht="12"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row>
    <row r="100" spans="1:62" ht="12"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row>
    <row r="101" spans="1:62" ht="12"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row>
    <row r="102" spans="1:62" ht="12"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row>
    <row r="103" spans="1:62" ht="12"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row>
    <row r="104" spans="1:62" ht="12"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row>
    <row r="105" spans="1:62" ht="12"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row>
    <row r="106" spans="1:62" ht="12"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row>
    <row r="107" spans="1:62" ht="12"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row>
    <row r="108" spans="1:62" ht="12"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row>
    <row r="109" spans="1:62" ht="12"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row>
    <row r="110" spans="1:62" ht="12"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row>
    <row r="111" spans="1:62" ht="12"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row>
    <row r="112" spans="1:62" ht="12"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row>
    <row r="113" spans="1:62" ht="12"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row>
    <row r="114" spans="1:62" ht="12"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row>
    <row r="115" spans="1:62" ht="12"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row>
    <row r="116" spans="1:62" ht="12"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row>
    <row r="117" spans="1:62" ht="12"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row>
    <row r="118" spans="1:62" ht="12"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row>
    <row r="119" spans="1:62" ht="12"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row>
    <row r="120" spans="1:62" ht="12"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row>
    <row r="121" spans="1:62" ht="12"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row>
    <row r="122" spans="1:62" ht="12"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row>
    <row r="123" spans="1:62" ht="12"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row>
    <row r="124" spans="1:62" ht="12"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row>
    <row r="125" spans="1:62" ht="12"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row>
    <row r="126" spans="1:62" ht="12"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row>
    <row r="127" spans="1:62" ht="12"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row>
    <row r="128" spans="1:62" ht="12"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row>
    <row r="129" spans="1:62" ht="12"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row>
    <row r="130" spans="1:62" ht="12"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row>
    <row r="131" spans="1:62" ht="12"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row>
    <row r="132" spans="1:62" ht="12"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row>
    <row r="133" spans="1:62" ht="12"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row>
    <row r="134" spans="1:62" ht="12"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row>
    <row r="135" spans="1:62" ht="12"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row>
    <row r="136" spans="1:62" ht="12"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row>
    <row r="137" spans="1:62" ht="12"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row>
    <row r="138" spans="1:62" ht="12"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row>
    <row r="139" spans="1:62" ht="12"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row>
    <row r="140" spans="1:62" ht="12"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row>
    <row r="141" spans="1:62" ht="12"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row>
    <row r="142" spans="1:62" ht="12"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row>
    <row r="143" spans="1:62" ht="12"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row>
    <row r="144" spans="1:62" ht="12"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row>
    <row r="145" spans="1:62" ht="12"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row>
    <row r="146" spans="1:62" ht="12"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row>
    <row r="147" spans="1:62" ht="12"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row>
    <row r="148" spans="1:62" ht="12"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row>
    <row r="149" spans="1:62" ht="12"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row>
    <row r="150" spans="1:62" ht="12"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row>
    <row r="151" spans="1:62" ht="12"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row>
    <row r="152" spans="1:62" ht="12"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row>
    <row r="153" spans="1:62" ht="12"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row>
    <row r="154" spans="1:62" ht="12"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row>
    <row r="155" spans="1:62" ht="12"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row>
    <row r="156" spans="1:62" ht="12"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row>
    <row r="157" spans="1:62" ht="12"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row>
    <row r="158" spans="1:62" ht="12"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row>
    <row r="159" spans="1:62" ht="12"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row>
    <row r="160" spans="1:62" ht="12"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row>
    <row r="161" spans="1:62" ht="12"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row>
    <row r="162" spans="1:62" ht="12"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row>
    <row r="163" spans="1:62" ht="12"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row>
    <row r="164" spans="1:62" ht="12"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row>
    <row r="165" spans="1:62" ht="12"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row>
    <row r="166" spans="1:62" ht="12"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row>
    <row r="167" spans="1:62" ht="12"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row>
    <row r="168" spans="1:62" ht="12"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row>
    <row r="169" spans="1:62" ht="12"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row>
    <row r="170" spans="1:62" ht="12"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row>
    <row r="171" spans="1:62" ht="12"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row>
    <row r="172" spans="1:62" ht="12"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row>
    <row r="173" spans="1:62" ht="12"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row>
    <row r="174" spans="1:62" ht="12"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row>
    <row r="175" spans="1:62" ht="12"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row>
    <row r="176" spans="1:62" ht="12"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row>
    <row r="177" spans="1:62" ht="12"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row>
    <row r="178" spans="1:62" ht="12"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row>
    <row r="179" spans="1:62" ht="12"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row>
    <row r="180" spans="1:62" ht="12"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row>
    <row r="181" spans="1:62" ht="12"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row>
    <row r="182" spans="1:62" ht="12"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row>
    <row r="183" spans="1:62" ht="12"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row>
    <row r="184" spans="1:62" ht="12"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row>
    <row r="185" spans="1:62" ht="12"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row>
    <row r="186" spans="1:62" ht="12"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row>
    <row r="187" spans="1:62" ht="12"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row>
    <row r="188" spans="1:62" ht="12"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row>
    <row r="189" spans="1:62" ht="12"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row>
    <row r="190" spans="1:62" ht="12"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row>
    <row r="191" spans="1:62" ht="12"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row>
    <row r="192" spans="1:62" ht="12"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row>
    <row r="193" spans="1:62" ht="12"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row>
    <row r="194" spans="1:62" ht="12"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row>
    <row r="195" spans="1:62" ht="12"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row>
    <row r="196" spans="1:62" ht="12"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row>
    <row r="197" spans="1:62" ht="12"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row>
    <row r="198" spans="1:62" ht="12"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row>
    <row r="199" spans="1:62" ht="12"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row>
    <row r="200" spans="1:62" ht="12"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row>
    <row r="201" spans="1:62" ht="12"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row>
    <row r="202" spans="1:62" ht="12"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row>
    <row r="203" spans="1:62" ht="12"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row>
    <row r="204" spans="1:62" ht="12"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row>
    <row r="205" spans="1:62" ht="12"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row>
    <row r="206" spans="1:62" ht="12"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row>
    <row r="207" spans="1:62" ht="12"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row>
    <row r="208" spans="1:62" ht="12"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row>
    <row r="209" spans="1:62" ht="12"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row>
    <row r="210" spans="1:62" ht="12"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row>
    <row r="211" spans="1:62" ht="12"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row>
    <row r="212" spans="1:62" ht="12"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row>
    <row r="213" spans="1:62" ht="12"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row>
    <row r="214" spans="1:62" ht="12"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row>
    <row r="215" spans="1:62" ht="12"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row>
    <row r="216" spans="1:62" ht="12"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row>
    <row r="217" spans="1:62" ht="12"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row>
    <row r="218" spans="1:62" ht="12"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row>
    <row r="219" spans="1:62" ht="12"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row>
    <row r="220" spans="1:62" ht="12"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row>
    <row r="221" spans="1:62" ht="12"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row>
    <row r="222" spans="1:62" ht="12"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row>
    <row r="223" spans="1:62" ht="12"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row>
    <row r="224" spans="1:62" ht="12"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row>
    <row r="225" spans="1:62" ht="12"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row>
    <row r="226" spans="1:62" ht="12"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row>
    <row r="227" spans="1:62" ht="12"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row>
    <row r="228" spans="1:62" ht="12"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row>
    <row r="229" spans="1:62" ht="12"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row>
    <row r="230" spans="1:62" ht="12"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row>
    <row r="231" spans="1:62" ht="12"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row>
    <row r="232" spans="1:62" ht="12"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row>
    <row r="233" spans="1:62" ht="12"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row>
    <row r="234" spans="1:62" ht="12"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row>
    <row r="235" spans="1:62" ht="12"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row>
    <row r="236" spans="1:62" ht="12"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row>
    <row r="237" spans="1:62" ht="12"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row>
    <row r="238" spans="1:62" ht="12"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row>
    <row r="239" spans="1:62" ht="12"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row>
    <row r="240" spans="1:62" ht="12"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row>
    <row r="241" spans="1:62" ht="12"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row>
    <row r="242" spans="1:62" ht="12"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row>
    <row r="243" spans="1:62" ht="12"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row>
    <row r="244" spans="1:62" ht="12"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row>
    <row r="245" spans="1:62" ht="12"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row>
    <row r="246" spans="1:62" ht="12"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row>
    <row r="247" spans="1:62" ht="12"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row>
    <row r="248" spans="1:62" ht="12"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row>
    <row r="249" spans="1:62" ht="12"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row>
    <row r="250" spans="1:62" ht="12"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row>
    <row r="251" spans="1:62" ht="12"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row>
    <row r="252" spans="1:62" ht="12"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row>
    <row r="253" spans="1:62" ht="12"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row>
    <row r="254" spans="1:62" ht="12"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row>
    <row r="255" spans="1:62" ht="12"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row>
    <row r="256" spans="1:62" ht="12"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row>
    <row r="257" spans="1:62" ht="12"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row>
    <row r="258" spans="1:62" ht="12"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row>
    <row r="259" spans="1:62" ht="12"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row>
    <row r="260" spans="1:62" ht="12"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row>
    <row r="261" spans="1:62" ht="12"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row>
    <row r="262" spans="1:62" ht="12"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row>
    <row r="263" spans="1:62" ht="12"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row>
    <row r="264" spans="1:62" ht="12"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row>
    <row r="265" spans="1:62" ht="12"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row>
    <row r="266" spans="1:62" ht="12"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row>
    <row r="267" spans="1:62" ht="12"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row>
    <row r="268" spans="1:62" ht="12"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row>
    <row r="269" spans="1:62" ht="12"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row>
    <row r="270" spans="1:62" ht="12"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row>
    <row r="271" spans="1:62" ht="12"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row>
    <row r="272" spans="1:62" ht="12"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row>
    <row r="273" spans="1:62" ht="12"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row>
    <row r="274" spans="1:62" ht="12"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row>
    <row r="275" spans="1:62" ht="12"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row>
    <row r="276" spans="1:62" ht="12"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row>
    <row r="277" spans="1:62" ht="12"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row>
    <row r="278" spans="1:62" ht="12"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row>
    <row r="279" spans="1:62" ht="12"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row>
    <row r="280" spans="1:62" ht="12"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row>
    <row r="281" spans="1:62" ht="12"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row>
    <row r="282" spans="1:62" ht="12"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row>
    <row r="283" spans="1:62" ht="12"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row>
    <row r="284" spans="1:62" ht="12"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row>
    <row r="285" spans="1:62" ht="12"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row>
    <row r="286" spans="1:62" ht="12"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row>
    <row r="287" spans="1:62" ht="12"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row>
    <row r="288" spans="1:62" ht="12"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row>
    <row r="289" spans="1:62" ht="12"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row>
    <row r="290" spans="1:62" ht="12"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row>
    <row r="291" spans="1:62" ht="12"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row>
    <row r="292" spans="1:62" ht="12"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row>
    <row r="293" spans="1:62" ht="12"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row>
    <row r="294" spans="1:62" ht="12"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row>
    <row r="295" spans="1:62" ht="12"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row>
    <row r="296" spans="1:62" ht="12"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row>
    <row r="297" spans="1:62" ht="12"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row>
    <row r="298" spans="1:62" ht="12"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row>
    <row r="299" spans="1:62" ht="12"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row>
    <row r="300" spans="1:62" ht="12"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row>
    <row r="301" spans="1:62" ht="12"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row>
    <row r="302" spans="1:62" ht="12"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row>
    <row r="303" spans="1:62" ht="12"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row>
    <row r="304" spans="1:62" ht="12"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row>
    <row r="305" spans="1:62" ht="12"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row>
    <row r="306" spans="1:62" ht="12"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row>
    <row r="307" spans="1:62" ht="12"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row>
    <row r="308" spans="1:62" ht="12"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row>
    <row r="309" spans="1:62" ht="12"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row>
    <row r="310" spans="1:62" ht="12"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row>
    <row r="311" spans="1:62" ht="12"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row>
    <row r="312" spans="1:62" ht="12"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row>
    <row r="313" spans="1:62" ht="12"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row>
    <row r="314" spans="1:62" ht="12"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row>
    <row r="315" spans="1:62" ht="12"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row>
    <row r="316" spans="1:62" ht="12"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row>
    <row r="317" spans="1:62" ht="12"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row>
    <row r="318" spans="1:62" ht="12"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row>
    <row r="319" spans="1:62" ht="12"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row>
    <row r="320" spans="1:62" ht="12"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row>
    <row r="321" spans="1:62" ht="12"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row>
    <row r="322" spans="1:62" ht="12"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row>
    <row r="323" spans="1:62" ht="12"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row>
    <row r="324" spans="1:62" ht="12"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row>
    <row r="325" spans="1:62" ht="12"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row>
    <row r="326" spans="1:62" ht="12"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row>
    <row r="327" spans="1:62" ht="12"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row>
    <row r="328" spans="1:62" ht="12"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row>
    <row r="329" spans="1:62" ht="12"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row>
    <row r="330" spans="1:62" ht="12"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row>
    <row r="331" spans="1:62" ht="12"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row>
    <row r="332" spans="1:62" ht="12"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row>
    <row r="333" spans="1:62" ht="12"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row>
    <row r="334" spans="1:62" ht="12"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row>
    <row r="335" spans="1:62" ht="12"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row>
    <row r="336" spans="1:62" ht="12"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row>
    <row r="337" spans="1:62" ht="12"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row>
    <row r="338" spans="1:62" ht="12"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row>
    <row r="339" spans="1:62" ht="12"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row>
    <row r="340" spans="1:62" ht="12"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row>
    <row r="341" spans="1:62" ht="12"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row>
    <row r="342" spans="1:62" ht="12"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row>
    <row r="343" spans="1:62" ht="12"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row>
    <row r="344" spans="1:62" ht="12"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row>
    <row r="345" spans="1:62" ht="12"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row>
    <row r="346" spans="1:62" ht="12"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row>
    <row r="347" spans="1:62" ht="12"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row>
    <row r="348" spans="1:62" ht="12"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row>
    <row r="349" spans="1:62" ht="12"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row>
    <row r="350" spans="1:62" ht="12"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row>
    <row r="351" spans="1:62" ht="12"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row>
    <row r="352" spans="1:62" ht="12"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row>
    <row r="353" spans="1:62" ht="12"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row>
    <row r="354" spans="1:62" ht="12"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row>
    <row r="355" spans="1:62" ht="12"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row>
    <row r="356" spans="1:62" ht="12"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row>
    <row r="357" spans="1:62" ht="12"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row>
    <row r="358" spans="1:62" ht="12"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row>
    <row r="359" spans="1:62" ht="12"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row>
    <row r="360" spans="1:62" ht="12"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row>
    <row r="361" spans="1:62" ht="12"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row>
    <row r="362" spans="1:62" ht="12"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row>
    <row r="363" spans="1:62" ht="12"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row>
    <row r="364" spans="1:62" ht="12"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row>
    <row r="365" spans="1:62" ht="12"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row>
    <row r="366" spans="1:62" ht="12"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row>
    <row r="367" spans="1:62" ht="12"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row>
    <row r="368" spans="1:62" ht="12"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row>
    <row r="369" spans="1:62" ht="12"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row>
    <row r="370" spans="1:62" ht="12"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row>
    <row r="371" spans="1:62" ht="12"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row>
    <row r="372" spans="1:62" ht="12"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row>
    <row r="373" spans="1:62" ht="12"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row>
    <row r="374" spans="1:62" ht="12"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row>
    <row r="375" spans="1:62" ht="12"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row>
    <row r="376" spans="1:62" ht="12"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row>
    <row r="377" spans="1:62" ht="12"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row>
    <row r="378" spans="1:62" ht="12"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row>
    <row r="379" spans="1:62" ht="12"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row>
    <row r="380" spans="1:62" ht="12"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row>
    <row r="381" spans="1:62" ht="12"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row>
    <row r="382" spans="1:62" ht="12"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row>
    <row r="383" spans="1:62" ht="12"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row>
    <row r="384" spans="1:62" ht="12"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row>
    <row r="385" spans="1:62" ht="12"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row>
    <row r="386" spans="1:62" ht="12"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row>
    <row r="387" spans="1:62" ht="12"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row>
    <row r="388" spans="1:62" ht="12"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row>
    <row r="389" spans="1:62" ht="12"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row>
    <row r="390" spans="1:62" ht="12"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row>
    <row r="391" spans="1:62" ht="12"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row>
    <row r="392" spans="1:62" ht="12"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row>
    <row r="393" spans="1:62" ht="12"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row>
    <row r="394" spans="1:62" ht="12"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row>
    <row r="395" spans="1:62" ht="12"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row>
    <row r="396" spans="1:62" ht="12"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row>
    <row r="397" spans="1:62" ht="12"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row>
    <row r="398" spans="1:62" ht="12"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row>
    <row r="399" spans="1:62" ht="12"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row>
    <row r="400" spans="1:62" ht="12"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row>
    <row r="401" spans="1:62" ht="12"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row>
    <row r="402" spans="1:62" ht="12"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row>
    <row r="403" spans="1:62" ht="12"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row>
    <row r="404" spans="1:62" ht="12"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row>
    <row r="405" spans="1:62" ht="12"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row>
    <row r="406" spans="1:62" ht="12"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row>
    <row r="407" spans="1:62" ht="12"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row>
    <row r="408" spans="1:62" ht="12"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row>
    <row r="409" spans="1:62" ht="12"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row>
    <row r="410" spans="1:62" ht="12"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row>
    <row r="411" spans="1:62" ht="12"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row>
    <row r="412" spans="1:62" ht="12"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row>
    <row r="413" spans="1:62" ht="12"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row>
    <row r="414" spans="1:62" ht="12"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row>
    <row r="415" spans="1:62" ht="12"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row>
    <row r="416" spans="1:62" ht="12"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row>
    <row r="417" spans="1:62" ht="12"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row>
    <row r="418" spans="1:62" ht="12"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row>
    <row r="419" spans="1:62" ht="12"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row>
    <row r="420" spans="1:62" ht="12"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row>
    <row r="421" spans="1:62" ht="12"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row>
    <row r="422" spans="1:62" ht="12"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row>
    <row r="423" spans="1:62" ht="12"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row>
    <row r="424" spans="1:62" ht="12"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row>
    <row r="425" spans="1:62" ht="12"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row>
    <row r="426" spans="1:62" ht="12"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row>
    <row r="427" spans="1:62" ht="12"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row>
    <row r="428" spans="1:62" ht="12"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row>
    <row r="429" spans="1:62" ht="12"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row>
    <row r="430" spans="1:62" ht="12"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row>
    <row r="431" spans="1:62" ht="12"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row>
    <row r="432" spans="1:62" ht="12"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row>
    <row r="433" spans="1:62" ht="12"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row>
    <row r="434" spans="1:62" ht="12"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row>
    <row r="435" spans="1:62" ht="12"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row>
    <row r="436" spans="1:62" ht="12"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row>
    <row r="437" spans="1:62" ht="12"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row>
    <row r="438" spans="1:62" ht="12"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row>
    <row r="439" spans="1:62" ht="12"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row>
    <row r="440" spans="1:62" ht="12"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row>
    <row r="441" spans="1:62" ht="12"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row>
    <row r="442" spans="1:62" ht="12"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row>
    <row r="443" spans="1:62" ht="12"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row>
    <row r="444" spans="1:62" ht="12"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row>
    <row r="445" spans="1:62" ht="12"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row>
    <row r="446" spans="1:62" ht="12"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row>
    <row r="447" spans="1:62" ht="12"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row>
    <row r="448" spans="1:62" ht="12"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row>
    <row r="449" spans="1:62" ht="12"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row>
    <row r="450" spans="1:62" ht="12"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row>
    <row r="451" spans="1:62" ht="12"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row>
    <row r="452" spans="1:62" ht="12"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row>
    <row r="453" spans="1:62" ht="12"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row>
    <row r="454" spans="1:62" ht="12"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row>
    <row r="455" spans="1:62" ht="12"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row>
    <row r="456" spans="1:62" ht="12"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row>
    <row r="457" spans="1:62" ht="12"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row>
    <row r="458" spans="1:62" ht="12"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row>
    <row r="459" spans="1:62" ht="12"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row>
    <row r="460" spans="1:62" ht="12"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row>
    <row r="461" spans="1:62" ht="12"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row>
    <row r="462" spans="1:62" ht="12"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row>
    <row r="463" spans="1:62" ht="12"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row>
    <row r="464" spans="1:62" ht="12"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row>
    <row r="465" spans="1:62" ht="12"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row>
    <row r="466" spans="1:62" ht="12"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row>
    <row r="467" spans="1:62" ht="12"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row>
    <row r="468" spans="1:62" ht="12"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row>
    <row r="469" spans="1:62" ht="12"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row>
    <row r="470" spans="1:62" ht="12"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row>
    <row r="471" spans="1:62" ht="12"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row>
    <row r="472" spans="1:62" ht="12"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row>
    <row r="473" spans="1:62" ht="12"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row>
    <row r="474" spans="1:62" ht="12"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row>
    <row r="475" spans="1:62" ht="12"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row>
    <row r="476" spans="1:62" ht="12"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row>
    <row r="477" spans="1:62" ht="12"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row>
    <row r="478" spans="1:62" ht="12"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row>
    <row r="479" spans="1:62" ht="12"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row>
    <row r="480" spans="1:62" ht="12"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row>
    <row r="481" spans="1:62" ht="12"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row>
    <row r="482" spans="1:62" ht="12"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row>
    <row r="483" spans="1:62" ht="12"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row>
    <row r="484" spans="1:62" ht="12"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row>
    <row r="485" spans="1:62" ht="12"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row>
    <row r="486" spans="1:62" ht="12"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row>
    <row r="487" spans="1:62" ht="12"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row>
    <row r="488" spans="1:62" ht="12"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row>
    <row r="489" spans="1:62" ht="12"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row>
    <row r="490" spans="1:62" ht="12"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row>
    <row r="491" spans="1:62" ht="12"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row>
    <row r="492" spans="1:62" ht="12"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row>
    <row r="493" spans="1:62" ht="12"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row>
    <row r="494" spans="1:62" ht="12"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row>
    <row r="495" spans="1:62" ht="12"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row>
    <row r="496" spans="1:62" ht="12"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row>
    <row r="497" spans="1:62" ht="12"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row>
    <row r="498" spans="1:62" ht="12"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row>
    <row r="499" spans="1:62" ht="12"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row>
    <row r="500" spans="1:62" ht="12"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row>
    <row r="501" spans="1:62" ht="12"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row>
    <row r="502" spans="1:62" ht="12"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row>
    <row r="503" spans="1:62" ht="12"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row>
    <row r="504" spans="1:62" ht="12"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row>
    <row r="505" spans="1:62" ht="12"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row>
    <row r="506" spans="1:62" ht="12"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row>
    <row r="507" spans="1:62" ht="12"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row>
    <row r="508" spans="1:62" ht="12"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row>
    <row r="509" spans="1:62" ht="12"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row>
    <row r="510" spans="1:62" ht="12"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row>
    <row r="511" spans="1:62" ht="12"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row>
    <row r="512" spans="1:62" ht="12"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row>
    <row r="513" spans="1:62" ht="12"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row>
    <row r="514" spans="1:62" ht="12"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row>
    <row r="515" spans="1:62" ht="12"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row>
    <row r="516" spans="1:62" ht="12"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row>
    <row r="517" spans="1:62" ht="12"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row>
    <row r="518" spans="1:62" ht="12"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row>
    <row r="519" spans="1:62" ht="12"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row>
    <row r="520" spans="1:62" ht="12"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row>
    <row r="521" spans="1:62" ht="12"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row>
    <row r="522" spans="1:62" ht="12"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row>
    <row r="523" spans="1:62" ht="12"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row>
    <row r="524" spans="1:62" ht="12"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row>
    <row r="525" spans="1:62" ht="12"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row>
    <row r="526" spans="1:62" ht="12"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row>
    <row r="527" spans="1:62" ht="12"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row>
    <row r="528" spans="1:62" ht="12"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row>
    <row r="529" spans="1:62" ht="12"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row>
    <row r="530" spans="1:62" ht="12"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row>
    <row r="531" spans="1:62" ht="12"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row>
    <row r="532" spans="1:62" ht="12"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row>
    <row r="533" spans="1:62" ht="12"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row>
    <row r="534" spans="1:62" ht="12"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row>
    <row r="535" spans="1:62" ht="12"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row>
    <row r="536" spans="1:62" ht="12"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row>
    <row r="537" spans="1:62" ht="12"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row>
    <row r="538" spans="1:62" ht="12"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row>
    <row r="539" spans="1:62" ht="12"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row>
    <row r="540" spans="1:62" ht="12"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row>
    <row r="541" spans="1:62" ht="12"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row>
    <row r="542" spans="1:62" ht="12"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row>
    <row r="543" spans="1:62" ht="12"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row>
    <row r="544" spans="1:62" ht="12"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row>
    <row r="545" spans="1:62" ht="12"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row>
    <row r="546" spans="1:62" ht="12"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row>
    <row r="547" spans="1:62" ht="12"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row>
    <row r="548" spans="1:62" ht="12"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row>
    <row r="549" spans="1:62" ht="12"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row>
    <row r="550" spans="1:62" ht="12"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row>
    <row r="551" spans="1:62" ht="12"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row>
    <row r="552" spans="1:62" ht="12"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row>
    <row r="553" spans="1:62" ht="12"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row>
    <row r="554" spans="1:62" ht="12"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row>
    <row r="555" spans="1:62" ht="12"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row>
    <row r="556" spans="1:62" ht="12"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row>
    <row r="557" spans="1:62" ht="12"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row>
    <row r="558" spans="1:62" ht="12"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row>
    <row r="559" spans="1:62" ht="12"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row>
    <row r="560" spans="1:62" ht="12"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row>
    <row r="561" spans="1:62" ht="12"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row>
    <row r="562" spans="1:62" ht="12"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row>
    <row r="563" spans="1:62" ht="12"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row>
    <row r="564" spans="1:62" ht="12"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row>
    <row r="565" spans="1:62" ht="12"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row>
    <row r="566" spans="1:62" ht="12"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row>
    <row r="567" spans="1:62" ht="12"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row>
    <row r="568" spans="1:62" ht="12"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row>
    <row r="569" spans="1:62" ht="12"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row>
    <row r="570" spans="1:62" ht="12"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row>
    <row r="571" spans="1:62" ht="12"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row>
    <row r="572" spans="1:62" ht="12"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row>
    <row r="573" spans="1:62" ht="12"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row>
    <row r="574" spans="1:62" ht="12"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row>
    <row r="575" spans="1:62" ht="12"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row>
    <row r="576" spans="1:62" ht="12"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row>
    <row r="577" spans="1:62" ht="12"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row>
    <row r="578" spans="1:62" ht="12"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row>
    <row r="579" spans="1:62" ht="12"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row>
    <row r="580" spans="1:62" ht="12"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row>
    <row r="581" spans="1:62" ht="12"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row>
    <row r="582" spans="1:62" ht="12"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row>
    <row r="583" spans="1:62" ht="12"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row>
    <row r="584" spans="1:62" ht="12"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row>
    <row r="585" spans="1:62" ht="12"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row>
    <row r="586" spans="1:62" ht="12"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row>
    <row r="587" spans="1:62" ht="12"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row>
    <row r="588" spans="1:62" ht="12"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row>
    <row r="589" spans="1:62" ht="12"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row>
    <row r="590" spans="1:62" ht="12"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row>
    <row r="591" spans="1:62" ht="12"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row>
    <row r="592" spans="1:62" ht="12"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row>
    <row r="593" spans="1:62" ht="12"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row>
    <row r="594" spans="1:62" ht="12"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row>
    <row r="595" spans="1:62" ht="12"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row>
    <row r="596" spans="1:62" ht="12"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row>
    <row r="597" spans="1:62" ht="12"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row>
    <row r="598" spans="1:62" ht="12"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row>
    <row r="599" spans="1:62" ht="12"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row>
    <row r="600" spans="1:62" ht="12"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row>
    <row r="601" spans="1:62" ht="12"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row>
    <row r="602" spans="1:62" ht="12"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row>
    <row r="603" spans="1:62" ht="12"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row>
    <row r="604" spans="1:62" ht="12"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row>
    <row r="605" spans="1:62" ht="12"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row>
    <row r="606" spans="1:62" ht="12"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row>
    <row r="607" spans="1:62" ht="12"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row>
    <row r="608" spans="1:62" ht="12"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row>
    <row r="609" spans="1:62" ht="12"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row>
    <row r="610" spans="1:62" ht="12"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row>
    <row r="611" spans="1:62" ht="12"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row>
    <row r="612" spans="1:62" ht="12"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row>
    <row r="613" spans="1:62" ht="12"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row>
    <row r="614" spans="1:62" ht="12"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row>
    <row r="615" spans="1:62" ht="12"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row>
    <row r="616" spans="1:62" ht="12"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row>
    <row r="617" spans="1:62" ht="12"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row>
    <row r="618" spans="1:62" ht="12"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row>
    <row r="619" spans="1:62" ht="12"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row>
    <row r="620" spans="1:62" ht="12"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row>
    <row r="621" spans="1:62" ht="12"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row>
    <row r="622" spans="1:62" ht="12"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row>
    <row r="623" spans="1:62" ht="12"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row>
    <row r="624" spans="1:62" ht="12"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row>
    <row r="625" spans="1:62" ht="12"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row>
    <row r="626" spans="1:62" ht="12"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row>
    <row r="627" spans="1:62" ht="12"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row>
    <row r="628" spans="1:62" ht="12"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row>
    <row r="629" spans="1:62" ht="12"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row>
    <row r="630" spans="1:62" ht="12"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row>
    <row r="631" spans="1:62" ht="12"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row>
    <row r="632" spans="1:62" ht="12"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row>
    <row r="633" spans="1:62" ht="12"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row>
    <row r="634" spans="1:62" ht="12"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row>
    <row r="635" spans="1:62" ht="12"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row>
    <row r="636" spans="1:62" ht="12"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row>
    <row r="637" spans="1:62" ht="12"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row>
    <row r="638" spans="1:62" ht="12"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row>
    <row r="639" spans="1:62" ht="12"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row>
    <row r="640" spans="1:62" ht="12"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row>
    <row r="641" spans="1:62" ht="12"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row>
    <row r="642" spans="1:62" ht="12"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row>
    <row r="643" spans="1:62" ht="12"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row>
    <row r="644" spans="1:62" ht="12"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row>
    <row r="645" spans="1:62" ht="12"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row>
    <row r="646" spans="1:62" ht="12"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row>
    <row r="647" spans="1:62" ht="12"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row>
    <row r="648" spans="1:62" ht="12"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row>
    <row r="649" spans="1:62" ht="12"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row>
    <row r="650" spans="1:62" ht="12"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row>
    <row r="651" spans="1:62" ht="12"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row>
    <row r="652" spans="1:62" ht="12"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row>
    <row r="653" spans="1:62" ht="12"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row>
    <row r="654" spans="1:62" ht="12"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row>
    <row r="655" spans="1:62" ht="12"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row>
    <row r="656" spans="1:62" ht="12"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row>
    <row r="657" spans="1:62" ht="12"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row>
    <row r="658" spans="1:62" ht="12"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row>
    <row r="659" spans="1:62" ht="12"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row>
    <row r="660" spans="1:62" ht="12"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row>
    <row r="661" spans="1:62" ht="12"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row>
    <row r="662" spans="1:62" ht="12"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row>
    <row r="663" spans="1:62" ht="12"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row>
    <row r="664" spans="1:62" ht="12"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row>
    <row r="665" spans="1:62" ht="12"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row>
    <row r="666" spans="1:62" ht="12"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row>
    <row r="667" spans="1:62" ht="12"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row>
    <row r="668" spans="1:62" ht="12"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row>
    <row r="669" spans="1:62" ht="12"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row>
    <row r="670" spans="1:62" ht="12"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row>
    <row r="671" spans="1:62" ht="12"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row>
    <row r="672" spans="1:62" ht="12"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row>
    <row r="673" spans="1:62" ht="12"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row>
    <row r="674" spans="1:62" ht="12"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row>
    <row r="675" spans="1:62" ht="12"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row>
    <row r="676" spans="1:62" ht="12"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c r="BJ676" s="15"/>
    </row>
    <row r="677" spans="1:62" ht="12"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c r="BJ677" s="15"/>
    </row>
    <row r="678" spans="1:62" ht="12"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c r="BJ678" s="15"/>
    </row>
    <row r="679" spans="1:62" ht="12"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c r="BJ679" s="15"/>
    </row>
    <row r="680" spans="1:62" ht="12"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c r="BJ680" s="15"/>
    </row>
    <row r="681" spans="1:62" ht="12"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c r="BJ681" s="15"/>
    </row>
    <row r="682" spans="1:62" ht="12"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c r="BJ682" s="15"/>
    </row>
    <row r="683" spans="1:62" ht="12"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c r="BJ683" s="15"/>
    </row>
    <row r="684" spans="1:62" ht="12"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c r="BJ684" s="15"/>
    </row>
    <row r="685" spans="1:62" ht="12"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c r="BJ685" s="15"/>
    </row>
    <row r="686" spans="1:62" ht="12"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c r="BJ686" s="15"/>
    </row>
    <row r="687" spans="1:62" ht="12"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c r="BJ687" s="15"/>
    </row>
    <row r="688" spans="1:62" ht="12"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c r="BJ688" s="15"/>
    </row>
    <row r="689" spans="1:62" ht="12"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c r="BJ689" s="15"/>
    </row>
    <row r="690" spans="1:62" ht="12"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c r="BJ690" s="15"/>
    </row>
    <row r="691" spans="1:62" ht="12"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c r="BJ691" s="15"/>
    </row>
    <row r="692" spans="1:62" ht="12"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c r="BJ692" s="15"/>
    </row>
    <row r="693" spans="1:62" ht="12"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c r="BJ693" s="15"/>
    </row>
    <row r="694" spans="1:62" ht="12"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c r="BJ694" s="15"/>
    </row>
    <row r="695" spans="1:62" ht="12"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c r="BJ695" s="15"/>
    </row>
    <row r="696" spans="1:62" ht="12"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c r="BJ696" s="15"/>
    </row>
    <row r="697" spans="1:62" ht="12"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c r="BJ697" s="15"/>
    </row>
    <row r="698" spans="1:62" ht="12"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c r="BJ698" s="15"/>
    </row>
    <row r="699" spans="1:62" ht="12"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c r="BJ699" s="15"/>
    </row>
    <row r="700" spans="1:62" ht="12"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c r="BJ700" s="15"/>
    </row>
    <row r="701" spans="1:62" ht="12"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c r="BJ701" s="15"/>
    </row>
    <row r="702" spans="1:62" ht="12"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c r="BJ702" s="15"/>
    </row>
    <row r="703" spans="1:62" ht="12"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c r="BJ703" s="15"/>
    </row>
    <row r="704" spans="1:62" ht="12"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c r="BJ704" s="15"/>
    </row>
    <row r="705" spans="1:62" ht="12"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c r="BJ705" s="15"/>
    </row>
    <row r="706" spans="1:62" ht="12"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c r="BJ706" s="15"/>
    </row>
    <row r="707" spans="1:62" ht="12"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c r="BJ707" s="15"/>
    </row>
    <row r="708" spans="1:62" ht="12"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c r="BJ708" s="15"/>
    </row>
    <row r="709" spans="1:62" ht="12"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c r="BJ709" s="15"/>
    </row>
    <row r="710" spans="1:62" ht="12"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c r="BJ710" s="15"/>
    </row>
    <row r="711" spans="1:62" ht="12"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c r="BJ711" s="15"/>
    </row>
    <row r="712" spans="1:62" ht="12"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c r="BJ712" s="15"/>
    </row>
    <row r="713" spans="1:62" ht="12"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c r="BJ713" s="15"/>
    </row>
    <row r="714" spans="1:62" ht="12"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c r="BJ714" s="15"/>
    </row>
    <row r="715" spans="1:62" ht="12"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c r="BJ715" s="15"/>
    </row>
    <row r="716" spans="1:62" ht="12"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c r="BJ716" s="15"/>
    </row>
    <row r="717" spans="1:62" ht="12"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c r="BJ717" s="15"/>
    </row>
    <row r="718" spans="1:62" ht="12"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c r="BJ718" s="15"/>
    </row>
    <row r="719" spans="1:62" ht="12"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c r="BJ719" s="15"/>
    </row>
    <row r="720" spans="1:62" ht="12"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c r="BJ720" s="15"/>
    </row>
    <row r="721" spans="1:62" ht="12"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c r="BJ721" s="15"/>
    </row>
    <row r="722" spans="1:62" ht="12"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c r="BJ722" s="15"/>
    </row>
    <row r="723" spans="1:62" ht="12"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c r="BJ723" s="15"/>
    </row>
    <row r="724" spans="1:62" ht="12"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c r="BJ724" s="15"/>
    </row>
    <row r="725" spans="1:62" ht="12"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c r="BJ725" s="15"/>
    </row>
    <row r="726" spans="1:62" ht="12"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c r="BJ726" s="15"/>
    </row>
    <row r="727" spans="1:62" ht="12"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c r="BJ727" s="15"/>
    </row>
    <row r="728" spans="1:62" ht="12"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c r="BJ728" s="15"/>
    </row>
    <row r="729" spans="1:62" ht="12"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c r="BJ729" s="15"/>
    </row>
    <row r="730" spans="1:62" ht="12"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c r="BJ730" s="15"/>
    </row>
    <row r="731" spans="1:62" ht="12"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c r="BJ731" s="15"/>
    </row>
    <row r="732" spans="1:62" ht="12"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c r="BJ732" s="15"/>
    </row>
    <row r="733" spans="1:62" ht="12"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c r="BJ733" s="15"/>
    </row>
    <row r="734" spans="1:62" ht="12"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c r="BJ734" s="15"/>
    </row>
    <row r="735" spans="1:62" ht="12"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c r="BJ735" s="15"/>
    </row>
    <row r="736" spans="1:62" ht="12"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c r="BJ736" s="15"/>
    </row>
    <row r="737" spans="1:62" ht="12"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c r="BJ737" s="15"/>
    </row>
    <row r="738" spans="1:62" ht="12"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c r="BJ738" s="15"/>
    </row>
    <row r="739" spans="1:62" ht="12"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c r="BJ739" s="15"/>
    </row>
    <row r="740" spans="1:62" ht="12"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c r="BJ740" s="15"/>
    </row>
    <row r="741" spans="1:62" ht="12"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c r="BJ741" s="15"/>
    </row>
    <row r="742" spans="1:62" ht="12"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row>
    <row r="743" spans="1:62" ht="12"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c r="BJ743" s="15"/>
    </row>
    <row r="744" spans="1:62" ht="12"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row>
    <row r="745" spans="1:62" ht="12"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row>
    <row r="746" spans="1:62" ht="12"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c r="BJ746" s="15"/>
    </row>
    <row r="747" spans="1:62" ht="12"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c r="BJ747" s="15"/>
    </row>
    <row r="748" spans="1:62" ht="12"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c r="BJ748" s="15"/>
    </row>
    <row r="749" spans="1:62" ht="12"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c r="BJ749" s="15"/>
    </row>
    <row r="750" spans="1:62" ht="12"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c r="BJ750" s="15"/>
    </row>
    <row r="751" spans="1:62" ht="12"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c r="BJ751" s="15"/>
    </row>
    <row r="752" spans="1:62" ht="12"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row>
    <row r="753" spans="1:62" ht="12"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c r="AZ753" s="15"/>
      <c r="BA753" s="15"/>
      <c r="BB753" s="15"/>
      <c r="BC753" s="15"/>
      <c r="BD753" s="15"/>
      <c r="BE753" s="15"/>
      <c r="BF753" s="15"/>
      <c r="BG753" s="15"/>
      <c r="BH753" s="15"/>
      <c r="BI753" s="15"/>
      <c r="BJ753" s="15"/>
    </row>
    <row r="754" spans="1:62" ht="12"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c r="BJ754" s="15"/>
    </row>
    <row r="755" spans="1:62" ht="12"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c r="AZ755" s="15"/>
      <c r="BA755" s="15"/>
      <c r="BB755" s="15"/>
      <c r="BC755" s="15"/>
      <c r="BD755" s="15"/>
      <c r="BE755" s="15"/>
      <c r="BF755" s="15"/>
      <c r="BG755" s="15"/>
      <c r="BH755" s="15"/>
      <c r="BI755" s="15"/>
      <c r="BJ755" s="15"/>
    </row>
    <row r="756" spans="1:62" ht="12"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c r="BJ756" s="15"/>
    </row>
    <row r="757" spans="1:62" ht="12"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c r="BD757" s="15"/>
      <c r="BE757" s="15"/>
      <c r="BF757" s="15"/>
      <c r="BG757" s="15"/>
      <c r="BH757" s="15"/>
      <c r="BI757" s="15"/>
      <c r="BJ757" s="15"/>
    </row>
    <row r="758" spans="1:62" ht="12"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c r="BJ758" s="15"/>
    </row>
    <row r="759" spans="1:62" ht="12"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c r="BD759" s="15"/>
      <c r="BE759" s="15"/>
      <c r="BF759" s="15"/>
      <c r="BG759" s="15"/>
      <c r="BH759" s="15"/>
      <c r="BI759" s="15"/>
      <c r="BJ759" s="15"/>
    </row>
    <row r="760" spans="1:62" ht="12"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c r="BJ760" s="15"/>
    </row>
    <row r="761" spans="1:62" ht="12"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c r="AZ761" s="15"/>
      <c r="BA761" s="15"/>
      <c r="BB761" s="15"/>
      <c r="BC761" s="15"/>
      <c r="BD761" s="15"/>
      <c r="BE761" s="15"/>
      <c r="BF761" s="15"/>
      <c r="BG761" s="15"/>
      <c r="BH761" s="15"/>
      <c r="BI761" s="15"/>
      <c r="BJ761" s="15"/>
    </row>
    <row r="762" spans="1:62" ht="12"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c r="BJ762" s="15"/>
    </row>
    <row r="763" spans="1:62" ht="12"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c r="AZ763" s="15"/>
      <c r="BA763" s="15"/>
      <c r="BB763" s="15"/>
      <c r="BC763" s="15"/>
      <c r="BD763" s="15"/>
      <c r="BE763" s="15"/>
      <c r="BF763" s="15"/>
      <c r="BG763" s="15"/>
      <c r="BH763" s="15"/>
      <c r="BI763" s="15"/>
      <c r="BJ763" s="15"/>
    </row>
    <row r="764" spans="1:62" ht="12"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c r="BJ764" s="15"/>
    </row>
    <row r="765" spans="1:62" ht="12"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c r="AZ765" s="15"/>
      <c r="BA765" s="15"/>
      <c r="BB765" s="15"/>
      <c r="BC765" s="15"/>
      <c r="BD765" s="15"/>
      <c r="BE765" s="15"/>
      <c r="BF765" s="15"/>
      <c r="BG765" s="15"/>
      <c r="BH765" s="15"/>
      <c r="BI765" s="15"/>
      <c r="BJ765" s="15"/>
    </row>
    <row r="766" spans="1:62" ht="12"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c r="BJ766" s="15"/>
    </row>
    <row r="767" spans="1:62" ht="12"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c r="BD767" s="15"/>
      <c r="BE767" s="15"/>
      <c r="BF767" s="15"/>
      <c r="BG767" s="15"/>
      <c r="BH767" s="15"/>
      <c r="BI767" s="15"/>
      <c r="BJ767" s="15"/>
    </row>
    <row r="768" spans="1:62" ht="12"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c r="BJ768" s="15"/>
    </row>
    <row r="769" spans="1:62" ht="12"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c r="AZ769" s="15"/>
      <c r="BA769" s="15"/>
      <c r="BB769" s="15"/>
      <c r="BC769" s="15"/>
      <c r="BD769" s="15"/>
      <c r="BE769" s="15"/>
      <c r="BF769" s="15"/>
      <c r="BG769" s="15"/>
      <c r="BH769" s="15"/>
      <c r="BI769" s="15"/>
      <c r="BJ769" s="15"/>
    </row>
    <row r="770" spans="1:62" ht="12"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c r="BJ770" s="15"/>
    </row>
    <row r="771" spans="1:62" ht="12"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c r="BD771" s="15"/>
      <c r="BE771" s="15"/>
      <c r="BF771" s="15"/>
      <c r="BG771" s="15"/>
      <c r="BH771" s="15"/>
      <c r="BI771" s="15"/>
      <c r="BJ771" s="15"/>
    </row>
    <row r="772" spans="1:62" ht="12"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c r="BJ772" s="15"/>
    </row>
    <row r="773" spans="1:62" ht="12"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c r="BD773" s="15"/>
      <c r="BE773" s="15"/>
      <c r="BF773" s="15"/>
      <c r="BG773" s="15"/>
      <c r="BH773" s="15"/>
      <c r="BI773" s="15"/>
      <c r="BJ773" s="15"/>
    </row>
    <row r="774" spans="1:62" ht="12"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c r="BJ774" s="15"/>
    </row>
    <row r="775" spans="1:62" ht="12"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c r="AZ775" s="15"/>
      <c r="BA775" s="15"/>
      <c r="BB775" s="15"/>
      <c r="BC775" s="15"/>
      <c r="BD775" s="15"/>
      <c r="BE775" s="15"/>
      <c r="BF775" s="15"/>
      <c r="BG775" s="15"/>
      <c r="BH775" s="15"/>
      <c r="BI775" s="15"/>
      <c r="BJ775" s="15"/>
    </row>
    <row r="776" spans="1:62" ht="12"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c r="BJ776" s="15"/>
    </row>
    <row r="777" spans="1:62" ht="12"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c r="AZ777" s="15"/>
      <c r="BA777" s="15"/>
      <c r="BB777" s="15"/>
      <c r="BC777" s="15"/>
      <c r="BD777" s="15"/>
      <c r="BE777" s="15"/>
      <c r="BF777" s="15"/>
      <c r="BG777" s="15"/>
      <c r="BH777" s="15"/>
      <c r="BI777" s="15"/>
      <c r="BJ777" s="15"/>
    </row>
    <row r="778" spans="1:62" ht="12"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c r="BJ778" s="15"/>
    </row>
    <row r="779" spans="1:62" ht="12"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c r="AZ779" s="15"/>
      <c r="BA779" s="15"/>
      <c r="BB779" s="15"/>
      <c r="BC779" s="15"/>
      <c r="BD779" s="15"/>
      <c r="BE779" s="15"/>
      <c r="BF779" s="15"/>
      <c r="BG779" s="15"/>
      <c r="BH779" s="15"/>
      <c r="BI779" s="15"/>
      <c r="BJ779" s="15"/>
    </row>
    <row r="780" spans="1:62" ht="12"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c r="BJ780" s="15"/>
    </row>
    <row r="781" spans="1:62" ht="12"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c r="AZ781" s="15"/>
      <c r="BA781" s="15"/>
      <c r="BB781" s="15"/>
      <c r="BC781" s="15"/>
      <c r="BD781" s="15"/>
      <c r="BE781" s="15"/>
      <c r="BF781" s="15"/>
      <c r="BG781" s="15"/>
      <c r="BH781" s="15"/>
      <c r="BI781" s="15"/>
      <c r="BJ781" s="15"/>
    </row>
    <row r="782" spans="1:62" ht="12"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c r="BJ782" s="15"/>
    </row>
    <row r="783" spans="1:62" ht="12"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c r="AZ783" s="15"/>
      <c r="BA783" s="15"/>
      <c r="BB783" s="15"/>
      <c r="BC783" s="15"/>
      <c r="BD783" s="15"/>
      <c r="BE783" s="15"/>
      <c r="BF783" s="15"/>
      <c r="BG783" s="15"/>
      <c r="BH783" s="15"/>
      <c r="BI783" s="15"/>
      <c r="BJ783" s="15"/>
    </row>
    <row r="784" spans="1:62" ht="12"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c r="BJ784" s="15"/>
    </row>
    <row r="785" spans="1:62" ht="12"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c r="AZ785" s="15"/>
      <c r="BA785" s="15"/>
      <c r="BB785" s="15"/>
      <c r="BC785" s="15"/>
      <c r="BD785" s="15"/>
      <c r="BE785" s="15"/>
      <c r="BF785" s="15"/>
      <c r="BG785" s="15"/>
      <c r="BH785" s="15"/>
      <c r="BI785" s="15"/>
      <c r="BJ785" s="15"/>
    </row>
    <row r="786" spans="1:62" ht="12"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c r="BJ786" s="15"/>
    </row>
    <row r="787" spans="1:62" ht="12"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c r="AZ787" s="15"/>
      <c r="BA787" s="15"/>
      <c r="BB787" s="15"/>
      <c r="BC787" s="15"/>
      <c r="BD787" s="15"/>
      <c r="BE787" s="15"/>
      <c r="BF787" s="15"/>
      <c r="BG787" s="15"/>
      <c r="BH787" s="15"/>
      <c r="BI787" s="15"/>
      <c r="BJ787" s="15"/>
    </row>
    <row r="788" spans="1:62" ht="12"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c r="BJ788" s="15"/>
    </row>
    <row r="789" spans="1:62" ht="12"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c r="AZ789" s="15"/>
      <c r="BA789" s="15"/>
      <c r="BB789" s="15"/>
      <c r="BC789" s="15"/>
      <c r="BD789" s="15"/>
      <c r="BE789" s="15"/>
      <c r="BF789" s="15"/>
      <c r="BG789" s="15"/>
      <c r="BH789" s="15"/>
      <c r="BI789" s="15"/>
      <c r="BJ789" s="15"/>
    </row>
    <row r="790" spans="1:62" ht="12"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c r="BJ790" s="15"/>
    </row>
    <row r="791" spans="1:62" ht="12"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c r="AZ791" s="15"/>
      <c r="BA791" s="15"/>
      <c r="BB791" s="15"/>
      <c r="BC791" s="15"/>
      <c r="BD791" s="15"/>
      <c r="BE791" s="15"/>
      <c r="BF791" s="15"/>
      <c r="BG791" s="15"/>
      <c r="BH791" s="15"/>
      <c r="BI791" s="15"/>
      <c r="BJ791" s="15"/>
    </row>
    <row r="792" spans="1:62" ht="12"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c r="BJ792" s="15"/>
    </row>
    <row r="793" spans="1:62" ht="12"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c r="AZ793" s="15"/>
      <c r="BA793" s="15"/>
      <c r="BB793" s="15"/>
      <c r="BC793" s="15"/>
      <c r="BD793" s="15"/>
      <c r="BE793" s="15"/>
      <c r="BF793" s="15"/>
      <c r="BG793" s="15"/>
      <c r="BH793" s="15"/>
      <c r="BI793" s="15"/>
      <c r="BJ793" s="15"/>
    </row>
    <row r="794" spans="1:62" ht="12"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c r="BJ794" s="15"/>
    </row>
    <row r="795" spans="1:62" ht="12"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c r="AZ795" s="15"/>
      <c r="BA795" s="15"/>
      <c r="BB795" s="15"/>
      <c r="BC795" s="15"/>
      <c r="BD795" s="15"/>
      <c r="BE795" s="15"/>
      <c r="BF795" s="15"/>
      <c r="BG795" s="15"/>
      <c r="BH795" s="15"/>
      <c r="BI795" s="15"/>
      <c r="BJ795" s="15"/>
    </row>
    <row r="796" spans="1:62" ht="12"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c r="BJ796" s="15"/>
    </row>
    <row r="797" spans="1:62" ht="12"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c r="AZ797" s="15"/>
      <c r="BA797" s="15"/>
      <c r="BB797" s="15"/>
      <c r="BC797" s="15"/>
      <c r="BD797" s="15"/>
      <c r="BE797" s="15"/>
      <c r="BF797" s="15"/>
      <c r="BG797" s="15"/>
      <c r="BH797" s="15"/>
      <c r="BI797" s="15"/>
      <c r="BJ797" s="15"/>
    </row>
    <row r="798" spans="1:62" ht="12"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c r="BJ798" s="15"/>
    </row>
    <row r="799" spans="1:62" ht="12"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c r="AZ799" s="15"/>
      <c r="BA799" s="15"/>
      <c r="BB799" s="15"/>
      <c r="BC799" s="15"/>
      <c r="BD799" s="15"/>
      <c r="BE799" s="15"/>
      <c r="BF799" s="15"/>
      <c r="BG799" s="15"/>
      <c r="BH799" s="15"/>
      <c r="BI799" s="15"/>
      <c r="BJ799" s="15"/>
    </row>
    <row r="800" spans="1:62" ht="12"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c r="BJ800" s="15"/>
    </row>
    <row r="801" spans="1:62" ht="12"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c r="AZ801" s="15"/>
      <c r="BA801" s="15"/>
      <c r="BB801" s="15"/>
      <c r="BC801" s="15"/>
      <c r="BD801" s="15"/>
      <c r="BE801" s="15"/>
      <c r="BF801" s="15"/>
      <c r="BG801" s="15"/>
      <c r="BH801" s="15"/>
      <c r="BI801" s="15"/>
      <c r="BJ801" s="15"/>
    </row>
    <row r="802" spans="1:62" ht="12"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c r="BJ802" s="15"/>
    </row>
    <row r="803" spans="1:62" ht="12"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c r="AZ803" s="15"/>
      <c r="BA803" s="15"/>
      <c r="BB803" s="15"/>
      <c r="BC803" s="15"/>
      <c r="BD803" s="15"/>
      <c r="BE803" s="15"/>
      <c r="BF803" s="15"/>
      <c r="BG803" s="15"/>
      <c r="BH803" s="15"/>
      <c r="BI803" s="15"/>
      <c r="BJ803" s="15"/>
    </row>
    <row r="804" spans="1:62" ht="12"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c r="BJ804" s="15"/>
    </row>
    <row r="805" spans="1:62" ht="12"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c r="AZ805" s="15"/>
      <c r="BA805" s="15"/>
      <c r="BB805" s="15"/>
      <c r="BC805" s="15"/>
      <c r="BD805" s="15"/>
      <c r="BE805" s="15"/>
      <c r="BF805" s="15"/>
      <c r="BG805" s="15"/>
      <c r="BH805" s="15"/>
      <c r="BI805" s="15"/>
      <c r="BJ805" s="15"/>
    </row>
    <row r="806" spans="1:62" ht="12"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c r="BJ806" s="15"/>
    </row>
    <row r="807" spans="1:62" ht="12"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c r="AZ807" s="15"/>
      <c r="BA807" s="15"/>
      <c r="BB807" s="15"/>
      <c r="BC807" s="15"/>
      <c r="BD807" s="15"/>
      <c r="BE807" s="15"/>
      <c r="BF807" s="15"/>
      <c r="BG807" s="15"/>
      <c r="BH807" s="15"/>
      <c r="BI807" s="15"/>
      <c r="BJ807" s="15"/>
    </row>
    <row r="808" spans="1:62" ht="12"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c r="BJ808" s="15"/>
    </row>
    <row r="809" spans="1:62" ht="12"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c r="AZ809" s="15"/>
      <c r="BA809" s="15"/>
      <c r="BB809" s="15"/>
      <c r="BC809" s="15"/>
      <c r="BD809" s="15"/>
      <c r="BE809" s="15"/>
      <c r="BF809" s="15"/>
      <c r="BG809" s="15"/>
      <c r="BH809" s="15"/>
      <c r="BI809" s="15"/>
      <c r="BJ809" s="15"/>
    </row>
    <row r="810" spans="1:62" ht="12"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c r="BJ810" s="15"/>
    </row>
    <row r="811" spans="1:62" ht="12"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c r="AZ811" s="15"/>
      <c r="BA811" s="15"/>
      <c r="BB811" s="15"/>
      <c r="BC811" s="15"/>
      <c r="BD811" s="15"/>
      <c r="BE811" s="15"/>
      <c r="BF811" s="15"/>
      <c r="BG811" s="15"/>
      <c r="BH811" s="15"/>
      <c r="BI811" s="15"/>
      <c r="BJ811" s="15"/>
    </row>
    <row r="812" spans="1:62" ht="12"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c r="BJ812" s="15"/>
    </row>
    <row r="813" spans="1:62" ht="12"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c r="AZ813" s="15"/>
      <c r="BA813" s="15"/>
      <c r="BB813" s="15"/>
      <c r="BC813" s="15"/>
      <c r="BD813" s="15"/>
      <c r="BE813" s="15"/>
      <c r="BF813" s="15"/>
      <c r="BG813" s="15"/>
      <c r="BH813" s="15"/>
      <c r="BI813" s="15"/>
      <c r="BJ813" s="15"/>
    </row>
    <row r="814" spans="1:62" ht="12"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c r="BJ814" s="15"/>
    </row>
    <row r="815" spans="1:62" ht="12"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c r="AZ815" s="15"/>
      <c r="BA815" s="15"/>
      <c r="BB815" s="15"/>
      <c r="BC815" s="15"/>
      <c r="BD815" s="15"/>
      <c r="BE815" s="15"/>
      <c r="BF815" s="15"/>
      <c r="BG815" s="15"/>
      <c r="BH815" s="15"/>
      <c r="BI815" s="15"/>
      <c r="BJ815" s="15"/>
    </row>
    <row r="816" spans="1:62" ht="12"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c r="BJ816" s="15"/>
    </row>
    <row r="817" spans="1:62" ht="12"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c r="AZ817" s="15"/>
      <c r="BA817" s="15"/>
      <c r="BB817" s="15"/>
      <c r="BC817" s="15"/>
      <c r="BD817" s="15"/>
      <c r="BE817" s="15"/>
      <c r="BF817" s="15"/>
      <c r="BG817" s="15"/>
      <c r="BH817" s="15"/>
      <c r="BI817" s="15"/>
      <c r="BJ817" s="15"/>
    </row>
    <row r="818" spans="1:62" ht="12"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c r="BJ818" s="15"/>
    </row>
    <row r="819" spans="1:62" ht="12"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c r="AZ819" s="15"/>
      <c r="BA819" s="15"/>
      <c r="BB819" s="15"/>
      <c r="BC819" s="15"/>
      <c r="BD819" s="15"/>
      <c r="BE819" s="15"/>
      <c r="BF819" s="15"/>
      <c r="BG819" s="15"/>
      <c r="BH819" s="15"/>
      <c r="BI819" s="15"/>
      <c r="BJ819" s="15"/>
    </row>
    <row r="820" spans="1:62" ht="12"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c r="BJ820" s="15"/>
    </row>
    <row r="821" spans="1:62" ht="12"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c r="AZ821" s="15"/>
      <c r="BA821" s="15"/>
      <c r="BB821" s="15"/>
      <c r="BC821" s="15"/>
      <c r="BD821" s="15"/>
      <c r="BE821" s="15"/>
      <c r="BF821" s="15"/>
      <c r="BG821" s="15"/>
      <c r="BH821" s="15"/>
      <c r="BI821" s="15"/>
      <c r="BJ821" s="15"/>
    </row>
    <row r="822" spans="1:62" ht="12"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c r="BJ822" s="15"/>
    </row>
    <row r="823" spans="1:62" ht="12"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c r="AZ823" s="15"/>
      <c r="BA823" s="15"/>
      <c r="BB823" s="15"/>
      <c r="BC823" s="15"/>
      <c r="BD823" s="15"/>
      <c r="BE823" s="15"/>
      <c r="BF823" s="15"/>
      <c r="BG823" s="15"/>
      <c r="BH823" s="15"/>
      <c r="BI823" s="15"/>
      <c r="BJ823" s="15"/>
    </row>
    <row r="824" spans="1:62" ht="12"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c r="BJ824" s="15"/>
    </row>
    <row r="825" spans="1:62" ht="12"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c r="AZ825" s="15"/>
      <c r="BA825" s="15"/>
      <c r="BB825" s="15"/>
      <c r="BC825" s="15"/>
      <c r="BD825" s="15"/>
      <c r="BE825" s="15"/>
      <c r="BF825" s="15"/>
      <c r="BG825" s="15"/>
      <c r="BH825" s="15"/>
      <c r="BI825" s="15"/>
      <c r="BJ825" s="15"/>
    </row>
    <row r="826" spans="1:62" ht="12"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c r="BJ826" s="15"/>
    </row>
    <row r="827" spans="1:62" ht="12"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c r="AZ827" s="15"/>
      <c r="BA827" s="15"/>
      <c r="BB827" s="15"/>
      <c r="BC827" s="15"/>
      <c r="BD827" s="15"/>
      <c r="BE827" s="15"/>
      <c r="BF827" s="15"/>
      <c r="BG827" s="15"/>
      <c r="BH827" s="15"/>
      <c r="BI827" s="15"/>
      <c r="BJ827" s="15"/>
    </row>
    <row r="828" spans="1:62" ht="12"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c r="BJ828" s="15"/>
    </row>
    <row r="829" spans="1:62" ht="12"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c r="AZ829" s="15"/>
      <c r="BA829" s="15"/>
      <c r="BB829" s="15"/>
      <c r="BC829" s="15"/>
      <c r="BD829" s="15"/>
      <c r="BE829" s="15"/>
      <c r="BF829" s="15"/>
      <c r="BG829" s="15"/>
      <c r="BH829" s="15"/>
      <c r="BI829" s="15"/>
      <c r="BJ829" s="15"/>
    </row>
    <row r="830" spans="1:62" ht="12"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c r="BJ830" s="15"/>
    </row>
    <row r="831" spans="1:62" ht="12"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c r="AZ831" s="15"/>
      <c r="BA831" s="15"/>
      <c r="BB831" s="15"/>
      <c r="BC831" s="15"/>
      <c r="BD831" s="15"/>
      <c r="BE831" s="15"/>
      <c r="BF831" s="15"/>
      <c r="BG831" s="15"/>
      <c r="BH831" s="15"/>
      <c r="BI831" s="15"/>
      <c r="BJ831" s="15"/>
    </row>
    <row r="832" spans="1:62" ht="12"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c r="BJ832" s="15"/>
    </row>
    <row r="833" spans="1:62" ht="12"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c r="AZ833" s="15"/>
      <c r="BA833" s="15"/>
      <c r="BB833" s="15"/>
      <c r="BC833" s="15"/>
      <c r="BD833" s="15"/>
      <c r="BE833" s="15"/>
      <c r="BF833" s="15"/>
      <c r="BG833" s="15"/>
      <c r="BH833" s="15"/>
      <c r="BI833" s="15"/>
      <c r="BJ833" s="15"/>
    </row>
    <row r="834" spans="1:62" ht="12"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c r="BJ834" s="15"/>
    </row>
    <row r="835" spans="1:62" ht="12"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c r="AZ835" s="15"/>
      <c r="BA835" s="15"/>
      <c r="BB835" s="15"/>
      <c r="BC835" s="15"/>
      <c r="BD835" s="15"/>
      <c r="BE835" s="15"/>
      <c r="BF835" s="15"/>
      <c r="BG835" s="15"/>
      <c r="BH835" s="15"/>
      <c r="BI835" s="15"/>
      <c r="BJ835" s="15"/>
    </row>
    <row r="836" spans="1:62" ht="12"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c r="BJ836" s="15"/>
    </row>
    <row r="837" spans="1:62" ht="12"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c r="AZ837" s="15"/>
      <c r="BA837" s="15"/>
      <c r="BB837" s="15"/>
      <c r="BC837" s="15"/>
      <c r="BD837" s="15"/>
      <c r="BE837" s="15"/>
      <c r="BF837" s="15"/>
      <c r="BG837" s="15"/>
      <c r="BH837" s="15"/>
      <c r="BI837" s="15"/>
      <c r="BJ837" s="15"/>
    </row>
    <row r="838" spans="1:62" ht="12"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c r="BJ838" s="15"/>
    </row>
    <row r="839" spans="1:62" ht="12"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c r="AZ839" s="15"/>
      <c r="BA839" s="15"/>
      <c r="BB839" s="15"/>
      <c r="BC839" s="15"/>
      <c r="BD839" s="15"/>
      <c r="BE839" s="15"/>
      <c r="BF839" s="15"/>
      <c r="BG839" s="15"/>
      <c r="BH839" s="15"/>
      <c r="BI839" s="15"/>
      <c r="BJ839" s="15"/>
    </row>
    <row r="840" spans="1:62" ht="12"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c r="BJ840" s="15"/>
    </row>
    <row r="841" spans="1:62" ht="12"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c r="AZ841" s="15"/>
      <c r="BA841" s="15"/>
      <c r="BB841" s="15"/>
      <c r="BC841" s="15"/>
      <c r="BD841" s="15"/>
      <c r="BE841" s="15"/>
      <c r="BF841" s="15"/>
      <c r="BG841" s="15"/>
      <c r="BH841" s="15"/>
      <c r="BI841" s="15"/>
      <c r="BJ841" s="15"/>
    </row>
    <row r="842" spans="1:62" ht="12"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c r="BJ842" s="15"/>
    </row>
    <row r="843" spans="1:62" ht="12"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c r="AZ843" s="15"/>
      <c r="BA843" s="15"/>
      <c r="BB843" s="15"/>
      <c r="BC843" s="15"/>
      <c r="BD843" s="15"/>
      <c r="BE843" s="15"/>
      <c r="BF843" s="15"/>
      <c r="BG843" s="15"/>
      <c r="BH843" s="15"/>
      <c r="BI843" s="15"/>
      <c r="BJ843" s="15"/>
    </row>
    <row r="844" spans="1:62" ht="12"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c r="BJ844" s="15"/>
    </row>
    <row r="845" spans="1:62" ht="12"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c r="AZ845" s="15"/>
      <c r="BA845" s="15"/>
      <c r="BB845" s="15"/>
      <c r="BC845" s="15"/>
      <c r="BD845" s="15"/>
      <c r="BE845" s="15"/>
      <c r="BF845" s="15"/>
      <c r="BG845" s="15"/>
      <c r="BH845" s="15"/>
      <c r="BI845" s="15"/>
      <c r="BJ845" s="15"/>
    </row>
    <row r="846" spans="1:62" ht="12"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c r="BJ846" s="15"/>
    </row>
    <row r="847" spans="1:62" ht="12"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c r="AZ847" s="15"/>
      <c r="BA847" s="15"/>
      <c r="BB847" s="15"/>
      <c r="BC847" s="15"/>
      <c r="BD847" s="15"/>
      <c r="BE847" s="15"/>
      <c r="BF847" s="15"/>
      <c r="BG847" s="15"/>
      <c r="BH847" s="15"/>
      <c r="BI847" s="15"/>
      <c r="BJ847" s="15"/>
    </row>
    <row r="848" spans="1:62" ht="12"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c r="BJ848" s="15"/>
    </row>
    <row r="849" spans="1:62" ht="12"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c r="AZ849" s="15"/>
      <c r="BA849" s="15"/>
      <c r="BB849" s="15"/>
      <c r="BC849" s="15"/>
      <c r="BD849" s="15"/>
      <c r="BE849" s="15"/>
      <c r="BF849" s="15"/>
      <c r="BG849" s="15"/>
      <c r="BH849" s="15"/>
      <c r="BI849" s="15"/>
      <c r="BJ849" s="15"/>
    </row>
    <row r="850" spans="1:62" ht="12"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c r="BJ850" s="15"/>
    </row>
    <row r="851" spans="1:62" ht="12"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c r="AZ851" s="15"/>
      <c r="BA851" s="15"/>
      <c r="BB851" s="15"/>
      <c r="BC851" s="15"/>
      <c r="BD851" s="15"/>
      <c r="BE851" s="15"/>
      <c r="BF851" s="15"/>
      <c r="BG851" s="15"/>
      <c r="BH851" s="15"/>
      <c r="BI851" s="15"/>
      <c r="BJ851" s="15"/>
    </row>
    <row r="852" spans="1:62" ht="12"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c r="BJ852" s="15"/>
    </row>
    <row r="853" spans="1:62" ht="12"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c r="AZ853" s="15"/>
      <c r="BA853" s="15"/>
      <c r="BB853" s="15"/>
      <c r="BC853" s="15"/>
      <c r="BD853" s="15"/>
      <c r="BE853" s="15"/>
      <c r="BF853" s="15"/>
      <c r="BG853" s="15"/>
      <c r="BH853" s="15"/>
      <c r="BI853" s="15"/>
      <c r="BJ853" s="15"/>
    </row>
    <row r="854" spans="1:62" ht="12"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c r="BJ854" s="15"/>
    </row>
    <row r="855" spans="1:62" ht="12"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c r="AZ855" s="15"/>
      <c r="BA855" s="15"/>
      <c r="BB855" s="15"/>
      <c r="BC855" s="15"/>
      <c r="BD855" s="15"/>
      <c r="BE855" s="15"/>
      <c r="BF855" s="15"/>
      <c r="BG855" s="15"/>
      <c r="BH855" s="15"/>
      <c r="BI855" s="15"/>
      <c r="BJ855" s="15"/>
    </row>
    <row r="856" spans="1:62" ht="12"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c r="BJ856" s="15"/>
    </row>
    <row r="857" spans="1:62" ht="12"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c r="AZ857" s="15"/>
      <c r="BA857" s="15"/>
      <c r="BB857" s="15"/>
      <c r="BC857" s="15"/>
      <c r="BD857" s="15"/>
      <c r="BE857" s="15"/>
      <c r="BF857" s="15"/>
      <c r="BG857" s="15"/>
      <c r="BH857" s="15"/>
      <c r="BI857" s="15"/>
      <c r="BJ857" s="15"/>
    </row>
    <row r="858" spans="1:62" ht="12"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c r="BJ858" s="15"/>
    </row>
    <row r="859" spans="1:62" ht="12"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c r="AZ859" s="15"/>
      <c r="BA859" s="15"/>
      <c r="BB859" s="15"/>
      <c r="BC859" s="15"/>
      <c r="BD859" s="15"/>
      <c r="BE859" s="15"/>
      <c r="BF859" s="15"/>
      <c r="BG859" s="15"/>
      <c r="BH859" s="15"/>
      <c r="BI859" s="15"/>
      <c r="BJ859" s="15"/>
    </row>
    <row r="860" spans="1:62" ht="12"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c r="BJ860" s="15"/>
    </row>
    <row r="861" spans="1:62" ht="12"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c r="AZ861" s="15"/>
      <c r="BA861" s="15"/>
      <c r="BB861" s="15"/>
      <c r="BC861" s="15"/>
      <c r="BD861" s="15"/>
      <c r="BE861" s="15"/>
      <c r="BF861" s="15"/>
      <c r="BG861" s="15"/>
      <c r="BH861" s="15"/>
      <c r="BI861" s="15"/>
      <c r="BJ861" s="15"/>
    </row>
    <row r="862" spans="1:62" ht="12"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c r="BJ862" s="15"/>
    </row>
    <row r="863" spans="1:62" ht="12"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c r="AZ863" s="15"/>
      <c r="BA863" s="15"/>
      <c r="BB863" s="15"/>
      <c r="BC863" s="15"/>
      <c r="BD863" s="15"/>
      <c r="BE863" s="15"/>
      <c r="BF863" s="15"/>
      <c r="BG863" s="15"/>
      <c r="BH863" s="15"/>
      <c r="BI863" s="15"/>
      <c r="BJ863" s="15"/>
    </row>
    <row r="864" spans="1:62" ht="12"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c r="BJ864" s="15"/>
    </row>
    <row r="865" spans="1:62" ht="12"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c r="BD865" s="15"/>
      <c r="BE865" s="15"/>
      <c r="BF865" s="15"/>
      <c r="BG865" s="15"/>
      <c r="BH865" s="15"/>
      <c r="BI865" s="15"/>
      <c r="BJ865" s="15"/>
    </row>
    <row r="866" spans="1:62" ht="12"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c r="BJ866" s="15"/>
    </row>
    <row r="867" spans="1:62" ht="12"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c r="AZ867" s="15"/>
      <c r="BA867" s="15"/>
      <c r="BB867" s="15"/>
      <c r="BC867" s="15"/>
      <c r="BD867" s="15"/>
      <c r="BE867" s="15"/>
      <c r="BF867" s="15"/>
      <c r="BG867" s="15"/>
      <c r="BH867" s="15"/>
      <c r="BI867" s="15"/>
      <c r="BJ867" s="15"/>
    </row>
    <row r="868" spans="1:62" ht="12"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c r="BJ868" s="15"/>
    </row>
    <row r="869" spans="1:62" ht="12"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c r="AZ869" s="15"/>
      <c r="BA869" s="15"/>
      <c r="BB869" s="15"/>
      <c r="BC869" s="15"/>
      <c r="BD869" s="15"/>
      <c r="BE869" s="15"/>
      <c r="BF869" s="15"/>
      <c r="BG869" s="15"/>
      <c r="BH869" s="15"/>
      <c r="BI869" s="15"/>
      <c r="BJ869" s="15"/>
    </row>
    <row r="870" spans="1:62" ht="12"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c r="BJ870" s="15"/>
    </row>
    <row r="871" spans="1:62" ht="12"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c r="AZ871" s="15"/>
      <c r="BA871" s="15"/>
      <c r="BB871" s="15"/>
      <c r="BC871" s="15"/>
      <c r="BD871" s="15"/>
      <c r="BE871" s="15"/>
      <c r="BF871" s="15"/>
      <c r="BG871" s="15"/>
      <c r="BH871" s="15"/>
      <c r="BI871" s="15"/>
      <c r="BJ871" s="15"/>
    </row>
    <row r="872" spans="1:62" ht="12"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c r="BJ872" s="15"/>
    </row>
    <row r="873" spans="1:62" ht="12"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c r="AZ873" s="15"/>
      <c r="BA873" s="15"/>
      <c r="BB873" s="15"/>
      <c r="BC873" s="15"/>
      <c r="BD873" s="15"/>
      <c r="BE873" s="15"/>
      <c r="BF873" s="15"/>
      <c r="BG873" s="15"/>
      <c r="BH873" s="15"/>
      <c r="BI873" s="15"/>
      <c r="BJ873" s="15"/>
    </row>
    <row r="874" spans="1:62" ht="12"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c r="BJ874" s="15"/>
    </row>
    <row r="875" spans="1:62" ht="12"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c r="AV875" s="15"/>
      <c r="AW875" s="15"/>
      <c r="AX875" s="15"/>
      <c r="AY875" s="15"/>
      <c r="AZ875" s="15"/>
      <c r="BA875" s="15"/>
      <c r="BB875" s="15"/>
      <c r="BC875" s="15"/>
      <c r="BD875" s="15"/>
      <c r="BE875" s="15"/>
      <c r="BF875" s="15"/>
      <c r="BG875" s="15"/>
      <c r="BH875" s="15"/>
      <c r="BI875" s="15"/>
      <c r="BJ875" s="15"/>
    </row>
    <row r="876" spans="1:62" ht="12"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c r="BJ876" s="15"/>
    </row>
    <row r="877" spans="1:62" ht="12"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c r="AV877" s="15"/>
      <c r="AW877" s="15"/>
      <c r="AX877" s="15"/>
      <c r="AY877" s="15"/>
      <c r="AZ877" s="15"/>
      <c r="BA877" s="15"/>
      <c r="BB877" s="15"/>
      <c r="BC877" s="15"/>
      <c r="BD877" s="15"/>
      <c r="BE877" s="15"/>
      <c r="BF877" s="15"/>
      <c r="BG877" s="15"/>
      <c r="BH877" s="15"/>
      <c r="BI877" s="15"/>
      <c r="BJ877" s="15"/>
    </row>
    <row r="878" spans="1:62" ht="12"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c r="BJ878" s="15"/>
    </row>
    <row r="879" spans="1:62" ht="12"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c r="AV879" s="15"/>
      <c r="AW879" s="15"/>
      <c r="AX879" s="15"/>
      <c r="AY879" s="15"/>
      <c r="AZ879" s="15"/>
      <c r="BA879" s="15"/>
      <c r="BB879" s="15"/>
      <c r="BC879" s="15"/>
      <c r="BD879" s="15"/>
      <c r="BE879" s="15"/>
      <c r="BF879" s="15"/>
      <c r="BG879" s="15"/>
      <c r="BH879" s="15"/>
      <c r="BI879" s="15"/>
      <c r="BJ879" s="15"/>
    </row>
    <row r="880" spans="1:62" ht="12"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c r="BJ880" s="15"/>
    </row>
    <row r="881" spans="1:62" ht="12"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c r="AV881" s="15"/>
      <c r="AW881" s="15"/>
      <c r="AX881" s="15"/>
      <c r="AY881" s="15"/>
      <c r="AZ881" s="15"/>
      <c r="BA881" s="15"/>
      <c r="BB881" s="15"/>
      <c r="BC881" s="15"/>
      <c r="BD881" s="15"/>
      <c r="BE881" s="15"/>
      <c r="BF881" s="15"/>
      <c r="BG881" s="15"/>
      <c r="BH881" s="15"/>
      <c r="BI881" s="15"/>
      <c r="BJ881" s="15"/>
    </row>
    <row r="882" spans="1:62" ht="12"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c r="BJ882" s="15"/>
    </row>
    <row r="883" spans="1:62" ht="12"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c r="AV883" s="15"/>
      <c r="AW883" s="15"/>
      <c r="AX883" s="15"/>
      <c r="AY883" s="15"/>
      <c r="AZ883" s="15"/>
      <c r="BA883" s="15"/>
      <c r="BB883" s="15"/>
      <c r="BC883" s="15"/>
      <c r="BD883" s="15"/>
      <c r="BE883" s="15"/>
      <c r="BF883" s="15"/>
      <c r="BG883" s="15"/>
      <c r="BH883" s="15"/>
      <c r="BI883" s="15"/>
      <c r="BJ883" s="15"/>
    </row>
    <row r="884" spans="1:62" ht="12"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c r="BJ884" s="15"/>
    </row>
    <row r="885" spans="1:62" ht="12"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c r="AV885" s="15"/>
      <c r="AW885" s="15"/>
      <c r="AX885" s="15"/>
      <c r="AY885" s="15"/>
      <c r="AZ885" s="15"/>
      <c r="BA885" s="15"/>
      <c r="BB885" s="15"/>
      <c r="BC885" s="15"/>
      <c r="BD885" s="15"/>
      <c r="BE885" s="15"/>
      <c r="BF885" s="15"/>
      <c r="BG885" s="15"/>
      <c r="BH885" s="15"/>
      <c r="BI885" s="15"/>
      <c r="BJ885" s="15"/>
    </row>
    <row r="886" spans="1:62" ht="12"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c r="BJ886" s="15"/>
    </row>
    <row r="887" spans="1:62" ht="12"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c r="BD887" s="15"/>
      <c r="BE887" s="15"/>
      <c r="BF887" s="15"/>
      <c r="BG887" s="15"/>
      <c r="BH887" s="15"/>
      <c r="BI887" s="15"/>
      <c r="BJ887" s="15"/>
    </row>
    <row r="888" spans="1:62" ht="12"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c r="BJ888" s="15"/>
    </row>
    <row r="889" spans="1:62" ht="12"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c r="BD889" s="15"/>
      <c r="BE889" s="15"/>
      <c r="BF889" s="15"/>
      <c r="BG889" s="15"/>
      <c r="BH889" s="15"/>
      <c r="BI889" s="15"/>
      <c r="BJ889" s="15"/>
    </row>
    <row r="890" spans="1:62" ht="12"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c r="BJ890" s="15"/>
    </row>
    <row r="891" spans="1:62" ht="12"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c r="AV891" s="15"/>
      <c r="AW891" s="15"/>
      <c r="AX891" s="15"/>
      <c r="AY891" s="15"/>
      <c r="AZ891" s="15"/>
      <c r="BA891" s="15"/>
      <c r="BB891" s="15"/>
      <c r="BC891" s="15"/>
      <c r="BD891" s="15"/>
      <c r="BE891" s="15"/>
      <c r="BF891" s="15"/>
      <c r="BG891" s="15"/>
      <c r="BH891" s="15"/>
      <c r="BI891" s="15"/>
      <c r="BJ891" s="15"/>
    </row>
    <row r="892" spans="1:62" ht="12"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c r="BJ892" s="15"/>
    </row>
    <row r="893" spans="1:62" ht="12"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c r="AV893" s="15"/>
      <c r="AW893" s="15"/>
      <c r="AX893" s="15"/>
      <c r="AY893" s="15"/>
      <c r="AZ893" s="15"/>
      <c r="BA893" s="15"/>
      <c r="BB893" s="15"/>
      <c r="BC893" s="15"/>
      <c r="BD893" s="15"/>
      <c r="BE893" s="15"/>
      <c r="BF893" s="15"/>
      <c r="BG893" s="15"/>
      <c r="BH893" s="15"/>
      <c r="BI893" s="15"/>
      <c r="BJ893" s="15"/>
    </row>
    <row r="894" spans="1:62" ht="12"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c r="BJ894" s="15"/>
    </row>
    <row r="895" spans="1:62" ht="12"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c r="AV895" s="15"/>
      <c r="AW895" s="15"/>
      <c r="AX895" s="15"/>
      <c r="AY895" s="15"/>
      <c r="AZ895" s="15"/>
      <c r="BA895" s="15"/>
      <c r="BB895" s="15"/>
      <c r="BC895" s="15"/>
      <c r="BD895" s="15"/>
      <c r="BE895" s="15"/>
      <c r="BF895" s="15"/>
      <c r="BG895" s="15"/>
      <c r="BH895" s="15"/>
      <c r="BI895" s="15"/>
      <c r="BJ895" s="15"/>
    </row>
    <row r="896" spans="1:62" ht="12"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c r="BJ896" s="15"/>
    </row>
    <row r="897" spans="1:62" ht="12"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c r="AV897" s="15"/>
      <c r="AW897" s="15"/>
      <c r="AX897" s="15"/>
      <c r="AY897" s="15"/>
      <c r="AZ897" s="15"/>
      <c r="BA897" s="15"/>
      <c r="BB897" s="15"/>
      <c r="BC897" s="15"/>
      <c r="BD897" s="15"/>
      <c r="BE897" s="15"/>
      <c r="BF897" s="15"/>
      <c r="BG897" s="15"/>
      <c r="BH897" s="15"/>
      <c r="BI897" s="15"/>
      <c r="BJ897" s="15"/>
    </row>
    <row r="898" spans="1:62" ht="12"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c r="BJ898" s="15"/>
    </row>
    <row r="899" spans="1:62" ht="12"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c r="AV899" s="15"/>
      <c r="AW899" s="15"/>
      <c r="AX899" s="15"/>
      <c r="AY899" s="15"/>
      <c r="AZ899" s="15"/>
      <c r="BA899" s="15"/>
      <c r="BB899" s="15"/>
      <c r="BC899" s="15"/>
      <c r="BD899" s="15"/>
      <c r="BE899" s="15"/>
      <c r="BF899" s="15"/>
      <c r="BG899" s="15"/>
      <c r="BH899" s="15"/>
      <c r="BI899" s="15"/>
      <c r="BJ899" s="15"/>
    </row>
    <row r="900" spans="1:62" ht="12"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c r="BJ900" s="15"/>
    </row>
    <row r="901" spans="1:62" ht="12"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c r="AV901" s="15"/>
      <c r="AW901" s="15"/>
      <c r="AX901" s="15"/>
      <c r="AY901" s="15"/>
      <c r="AZ901" s="15"/>
      <c r="BA901" s="15"/>
      <c r="BB901" s="15"/>
      <c r="BC901" s="15"/>
      <c r="BD901" s="15"/>
      <c r="BE901" s="15"/>
      <c r="BF901" s="15"/>
      <c r="BG901" s="15"/>
      <c r="BH901" s="15"/>
      <c r="BI901" s="15"/>
      <c r="BJ901" s="15"/>
    </row>
    <row r="902" spans="1:62" ht="12"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c r="BJ902" s="15"/>
    </row>
    <row r="903" spans="1:62" ht="12"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c r="AZ903" s="15"/>
      <c r="BA903" s="15"/>
      <c r="BB903" s="15"/>
      <c r="BC903" s="15"/>
      <c r="BD903" s="15"/>
      <c r="BE903" s="15"/>
      <c r="BF903" s="15"/>
      <c r="BG903" s="15"/>
      <c r="BH903" s="15"/>
      <c r="BI903" s="15"/>
      <c r="BJ903" s="15"/>
    </row>
    <row r="904" spans="1:62" ht="12"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c r="BJ904" s="15"/>
    </row>
    <row r="905" spans="1:62" ht="12"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c r="AV905" s="15"/>
      <c r="AW905" s="15"/>
      <c r="AX905" s="15"/>
      <c r="AY905" s="15"/>
      <c r="AZ905" s="15"/>
      <c r="BA905" s="15"/>
      <c r="BB905" s="15"/>
      <c r="BC905" s="15"/>
      <c r="BD905" s="15"/>
      <c r="BE905" s="15"/>
      <c r="BF905" s="15"/>
      <c r="BG905" s="15"/>
      <c r="BH905" s="15"/>
      <c r="BI905" s="15"/>
      <c r="BJ905" s="15"/>
    </row>
    <row r="906" spans="1:62" ht="12"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c r="BJ906" s="15"/>
    </row>
    <row r="907" spans="1:62" ht="12"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c r="AV907" s="15"/>
      <c r="AW907" s="15"/>
      <c r="AX907" s="15"/>
      <c r="AY907" s="15"/>
      <c r="AZ907" s="15"/>
      <c r="BA907" s="15"/>
      <c r="BB907" s="15"/>
      <c r="BC907" s="15"/>
      <c r="BD907" s="15"/>
      <c r="BE907" s="15"/>
      <c r="BF907" s="15"/>
      <c r="BG907" s="15"/>
      <c r="BH907" s="15"/>
      <c r="BI907" s="15"/>
      <c r="BJ907" s="15"/>
    </row>
    <row r="908" spans="1:62" ht="12"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c r="BJ908" s="15"/>
    </row>
    <row r="909" spans="1:62" ht="12"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5"/>
      <c r="AQ909" s="15"/>
      <c r="AR909" s="15"/>
      <c r="AS909" s="15"/>
      <c r="AT909" s="15"/>
      <c r="AU909" s="15"/>
      <c r="AV909" s="15"/>
      <c r="AW909" s="15"/>
      <c r="AX909" s="15"/>
      <c r="AY909" s="15"/>
      <c r="AZ909" s="15"/>
      <c r="BA909" s="15"/>
      <c r="BB909" s="15"/>
      <c r="BC909" s="15"/>
      <c r="BD909" s="15"/>
      <c r="BE909" s="15"/>
      <c r="BF909" s="15"/>
      <c r="BG909" s="15"/>
      <c r="BH909" s="15"/>
      <c r="BI909" s="15"/>
      <c r="BJ909" s="15"/>
    </row>
    <row r="910" spans="1:62" ht="12"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c r="BD910" s="15"/>
      <c r="BE910" s="15"/>
      <c r="BF910" s="15"/>
      <c r="BG910" s="15"/>
      <c r="BH910" s="15"/>
      <c r="BI910" s="15"/>
      <c r="BJ910" s="15"/>
    </row>
    <row r="911" spans="1:62" ht="12"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5"/>
      <c r="AQ911" s="15"/>
      <c r="AR911" s="15"/>
      <c r="AS911" s="15"/>
      <c r="AT911" s="15"/>
      <c r="AU911" s="15"/>
      <c r="AV911" s="15"/>
      <c r="AW911" s="15"/>
      <c r="AX911" s="15"/>
      <c r="AY911" s="15"/>
      <c r="AZ911" s="15"/>
      <c r="BA911" s="15"/>
      <c r="BB911" s="15"/>
      <c r="BC911" s="15"/>
      <c r="BD911" s="15"/>
      <c r="BE911" s="15"/>
      <c r="BF911" s="15"/>
      <c r="BG911" s="15"/>
      <c r="BH911" s="15"/>
      <c r="BI911" s="15"/>
      <c r="BJ911" s="15"/>
    </row>
    <row r="912" spans="1:62" ht="12"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c r="AZ912" s="15"/>
      <c r="BA912" s="15"/>
      <c r="BB912" s="15"/>
      <c r="BC912" s="15"/>
      <c r="BD912" s="15"/>
      <c r="BE912" s="15"/>
      <c r="BF912" s="15"/>
      <c r="BG912" s="15"/>
      <c r="BH912" s="15"/>
      <c r="BI912" s="15"/>
      <c r="BJ912" s="15"/>
    </row>
    <row r="913" spans="1:62" ht="12"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5"/>
      <c r="AQ913" s="15"/>
      <c r="AR913" s="15"/>
      <c r="AS913" s="15"/>
      <c r="AT913" s="15"/>
      <c r="AU913" s="15"/>
      <c r="AV913" s="15"/>
      <c r="AW913" s="15"/>
      <c r="AX913" s="15"/>
      <c r="AY913" s="15"/>
      <c r="AZ913" s="15"/>
      <c r="BA913" s="15"/>
      <c r="BB913" s="15"/>
      <c r="BC913" s="15"/>
      <c r="BD913" s="15"/>
      <c r="BE913" s="15"/>
      <c r="BF913" s="15"/>
      <c r="BG913" s="15"/>
      <c r="BH913" s="15"/>
      <c r="BI913" s="15"/>
      <c r="BJ913" s="15"/>
    </row>
    <row r="914" spans="1:62" ht="12"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c r="AV914" s="15"/>
      <c r="AW914" s="15"/>
      <c r="AX914" s="15"/>
      <c r="AY914" s="15"/>
      <c r="AZ914" s="15"/>
      <c r="BA914" s="15"/>
      <c r="BB914" s="15"/>
      <c r="BC914" s="15"/>
      <c r="BD914" s="15"/>
      <c r="BE914" s="15"/>
      <c r="BF914" s="15"/>
      <c r="BG914" s="15"/>
      <c r="BH914" s="15"/>
      <c r="BI914" s="15"/>
      <c r="BJ914" s="15"/>
    </row>
    <row r="915" spans="1:62" ht="12"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5"/>
      <c r="AQ915" s="15"/>
      <c r="AR915" s="15"/>
      <c r="AS915" s="15"/>
      <c r="AT915" s="15"/>
      <c r="AU915" s="15"/>
      <c r="AV915" s="15"/>
      <c r="AW915" s="15"/>
      <c r="AX915" s="15"/>
      <c r="AY915" s="15"/>
      <c r="AZ915" s="15"/>
      <c r="BA915" s="15"/>
      <c r="BB915" s="15"/>
      <c r="BC915" s="15"/>
      <c r="BD915" s="15"/>
      <c r="BE915" s="15"/>
      <c r="BF915" s="15"/>
      <c r="BG915" s="15"/>
      <c r="BH915" s="15"/>
      <c r="BI915" s="15"/>
      <c r="BJ915" s="15"/>
    </row>
    <row r="916" spans="1:62" ht="12"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c r="AV916" s="15"/>
      <c r="AW916" s="15"/>
      <c r="AX916" s="15"/>
      <c r="AY916" s="15"/>
      <c r="AZ916" s="15"/>
      <c r="BA916" s="15"/>
      <c r="BB916" s="15"/>
      <c r="BC916" s="15"/>
      <c r="BD916" s="15"/>
      <c r="BE916" s="15"/>
      <c r="BF916" s="15"/>
      <c r="BG916" s="15"/>
      <c r="BH916" s="15"/>
      <c r="BI916" s="15"/>
      <c r="BJ916" s="15"/>
    </row>
    <row r="917" spans="1:62" ht="12"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5"/>
      <c r="AQ917" s="15"/>
      <c r="AR917" s="15"/>
      <c r="AS917" s="15"/>
      <c r="AT917" s="15"/>
      <c r="AU917" s="15"/>
      <c r="AV917" s="15"/>
      <c r="AW917" s="15"/>
      <c r="AX917" s="15"/>
      <c r="AY917" s="15"/>
      <c r="AZ917" s="15"/>
      <c r="BA917" s="15"/>
      <c r="BB917" s="15"/>
      <c r="BC917" s="15"/>
      <c r="BD917" s="15"/>
      <c r="BE917" s="15"/>
      <c r="BF917" s="15"/>
      <c r="BG917" s="15"/>
      <c r="BH917" s="15"/>
      <c r="BI917" s="15"/>
      <c r="BJ917" s="15"/>
    </row>
    <row r="918" spans="1:62" ht="12"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c r="AV918" s="15"/>
      <c r="AW918" s="15"/>
      <c r="AX918" s="15"/>
      <c r="AY918" s="15"/>
      <c r="AZ918" s="15"/>
      <c r="BA918" s="15"/>
      <c r="BB918" s="15"/>
      <c r="BC918" s="15"/>
      <c r="BD918" s="15"/>
      <c r="BE918" s="15"/>
      <c r="BF918" s="15"/>
      <c r="BG918" s="15"/>
      <c r="BH918" s="15"/>
      <c r="BI918" s="15"/>
      <c r="BJ918" s="15"/>
    </row>
    <row r="919" spans="1:62" ht="12"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5"/>
      <c r="AQ919" s="15"/>
      <c r="AR919" s="15"/>
      <c r="AS919" s="15"/>
      <c r="AT919" s="15"/>
      <c r="AU919" s="15"/>
      <c r="AV919" s="15"/>
      <c r="AW919" s="15"/>
      <c r="AX919" s="15"/>
      <c r="AY919" s="15"/>
      <c r="AZ919" s="15"/>
      <c r="BA919" s="15"/>
      <c r="BB919" s="15"/>
      <c r="BC919" s="15"/>
      <c r="BD919" s="15"/>
      <c r="BE919" s="15"/>
      <c r="BF919" s="15"/>
      <c r="BG919" s="15"/>
      <c r="BH919" s="15"/>
      <c r="BI919" s="15"/>
      <c r="BJ919" s="15"/>
    </row>
    <row r="920" spans="1:62" ht="12"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c r="AV920" s="15"/>
      <c r="AW920" s="15"/>
      <c r="AX920" s="15"/>
      <c r="AY920" s="15"/>
      <c r="AZ920" s="15"/>
      <c r="BA920" s="15"/>
      <c r="BB920" s="15"/>
      <c r="BC920" s="15"/>
      <c r="BD920" s="15"/>
      <c r="BE920" s="15"/>
      <c r="BF920" s="15"/>
      <c r="BG920" s="15"/>
      <c r="BH920" s="15"/>
      <c r="BI920" s="15"/>
      <c r="BJ920" s="15"/>
    </row>
    <row r="921" spans="1:62" ht="12"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c r="AV921" s="15"/>
      <c r="AW921" s="15"/>
      <c r="AX921" s="15"/>
      <c r="AY921" s="15"/>
      <c r="AZ921" s="15"/>
      <c r="BA921" s="15"/>
      <c r="BB921" s="15"/>
      <c r="BC921" s="15"/>
      <c r="BD921" s="15"/>
      <c r="BE921" s="15"/>
      <c r="BF921" s="15"/>
      <c r="BG921" s="15"/>
      <c r="BH921" s="15"/>
      <c r="BI921" s="15"/>
      <c r="BJ921" s="15"/>
    </row>
    <row r="922" spans="1:62" ht="12"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c r="AV922" s="15"/>
      <c r="AW922" s="15"/>
      <c r="AX922" s="15"/>
      <c r="AY922" s="15"/>
      <c r="AZ922" s="15"/>
      <c r="BA922" s="15"/>
      <c r="BB922" s="15"/>
      <c r="BC922" s="15"/>
      <c r="BD922" s="15"/>
      <c r="BE922" s="15"/>
      <c r="BF922" s="15"/>
      <c r="BG922" s="15"/>
      <c r="BH922" s="15"/>
      <c r="BI922" s="15"/>
      <c r="BJ922" s="15"/>
    </row>
    <row r="923" spans="1:62" ht="12"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5"/>
      <c r="AQ923" s="15"/>
      <c r="AR923" s="15"/>
      <c r="AS923" s="15"/>
      <c r="AT923" s="15"/>
      <c r="AU923" s="15"/>
      <c r="AV923" s="15"/>
      <c r="AW923" s="15"/>
      <c r="AX923" s="15"/>
      <c r="AY923" s="15"/>
      <c r="AZ923" s="15"/>
      <c r="BA923" s="15"/>
      <c r="BB923" s="15"/>
      <c r="BC923" s="15"/>
      <c r="BD923" s="15"/>
      <c r="BE923" s="15"/>
      <c r="BF923" s="15"/>
      <c r="BG923" s="15"/>
      <c r="BH923" s="15"/>
      <c r="BI923" s="15"/>
      <c r="BJ923" s="15"/>
    </row>
    <row r="924" spans="1:62" ht="12"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c r="AV924" s="15"/>
      <c r="AW924" s="15"/>
      <c r="AX924" s="15"/>
      <c r="AY924" s="15"/>
      <c r="AZ924" s="15"/>
      <c r="BA924" s="15"/>
      <c r="BB924" s="15"/>
      <c r="BC924" s="15"/>
      <c r="BD924" s="15"/>
      <c r="BE924" s="15"/>
      <c r="BF924" s="15"/>
      <c r="BG924" s="15"/>
      <c r="BH924" s="15"/>
      <c r="BI924" s="15"/>
      <c r="BJ924" s="15"/>
    </row>
    <row r="925" spans="1:62" ht="12"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5"/>
      <c r="AQ925" s="15"/>
      <c r="AR925" s="15"/>
      <c r="AS925" s="15"/>
      <c r="AT925" s="15"/>
      <c r="AU925" s="15"/>
      <c r="AV925" s="15"/>
      <c r="AW925" s="15"/>
      <c r="AX925" s="15"/>
      <c r="AY925" s="15"/>
      <c r="AZ925" s="15"/>
      <c r="BA925" s="15"/>
      <c r="BB925" s="15"/>
      <c r="BC925" s="15"/>
      <c r="BD925" s="15"/>
      <c r="BE925" s="15"/>
      <c r="BF925" s="15"/>
      <c r="BG925" s="15"/>
      <c r="BH925" s="15"/>
      <c r="BI925" s="15"/>
      <c r="BJ925" s="15"/>
    </row>
    <row r="926" spans="1:62" ht="12"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c r="AV926" s="15"/>
      <c r="AW926" s="15"/>
      <c r="AX926" s="15"/>
      <c r="AY926" s="15"/>
      <c r="AZ926" s="15"/>
      <c r="BA926" s="15"/>
      <c r="BB926" s="15"/>
      <c r="BC926" s="15"/>
      <c r="BD926" s="15"/>
      <c r="BE926" s="15"/>
      <c r="BF926" s="15"/>
      <c r="BG926" s="15"/>
      <c r="BH926" s="15"/>
      <c r="BI926" s="15"/>
      <c r="BJ926" s="15"/>
    </row>
    <row r="927" spans="1:62" ht="12"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5"/>
      <c r="AQ927" s="15"/>
      <c r="AR927" s="15"/>
      <c r="AS927" s="15"/>
      <c r="AT927" s="15"/>
      <c r="AU927" s="15"/>
      <c r="AV927" s="15"/>
      <c r="AW927" s="15"/>
      <c r="AX927" s="15"/>
      <c r="AY927" s="15"/>
      <c r="AZ927" s="15"/>
      <c r="BA927" s="15"/>
      <c r="BB927" s="15"/>
      <c r="BC927" s="15"/>
      <c r="BD927" s="15"/>
      <c r="BE927" s="15"/>
      <c r="BF927" s="15"/>
      <c r="BG927" s="15"/>
      <c r="BH927" s="15"/>
      <c r="BI927" s="15"/>
      <c r="BJ927" s="15"/>
    </row>
    <row r="928" spans="1:62" ht="12"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c r="AV928" s="15"/>
      <c r="AW928" s="15"/>
      <c r="AX928" s="15"/>
      <c r="AY928" s="15"/>
      <c r="AZ928" s="15"/>
      <c r="BA928" s="15"/>
      <c r="BB928" s="15"/>
      <c r="BC928" s="15"/>
      <c r="BD928" s="15"/>
      <c r="BE928" s="15"/>
      <c r="BF928" s="15"/>
      <c r="BG928" s="15"/>
      <c r="BH928" s="15"/>
      <c r="BI928" s="15"/>
      <c r="BJ928" s="15"/>
    </row>
    <row r="929" spans="1:62" ht="12"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5"/>
      <c r="AQ929" s="15"/>
      <c r="AR929" s="15"/>
      <c r="AS929" s="15"/>
      <c r="AT929" s="15"/>
      <c r="AU929" s="15"/>
      <c r="AV929" s="15"/>
      <c r="AW929" s="15"/>
      <c r="AX929" s="15"/>
      <c r="AY929" s="15"/>
      <c r="AZ929" s="15"/>
      <c r="BA929" s="15"/>
      <c r="BB929" s="15"/>
      <c r="BC929" s="15"/>
      <c r="BD929" s="15"/>
      <c r="BE929" s="15"/>
      <c r="BF929" s="15"/>
      <c r="BG929" s="15"/>
      <c r="BH929" s="15"/>
      <c r="BI929" s="15"/>
      <c r="BJ929" s="15"/>
    </row>
    <row r="930" spans="1:62" ht="12"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c r="AV930" s="15"/>
      <c r="AW930" s="15"/>
      <c r="AX930" s="15"/>
      <c r="AY930" s="15"/>
      <c r="AZ930" s="15"/>
      <c r="BA930" s="15"/>
      <c r="BB930" s="15"/>
      <c r="BC930" s="15"/>
      <c r="BD930" s="15"/>
      <c r="BE930" s="15"/>
      <c r="BF930" s="15"/>
      <c r="BG930" s="15"/>
      <c r="BH930" s="15"/>
      <c r="BI930" s="15"/>
      <c r="BJ930" s="15"/>
    </row>
    <row r="931" spans="1:62" ht="12"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5"/>
      <c r="AQ931" s="15"/>
      <c r="AR931" s="15"/>
      <c r="AS931" s="15"/>
      <c r="AT931" s="15"/>
      <c r="AU931" s="15"/>
      <c r="AV931" s="15"/>
      <c r="AW931" s="15"/>
      <c r="AX931" s="15"/>
      <c r="AY931" s="15"/>
      <c r="AZ931" s="15"/>
      <c r="BA931" s="15"/>
      <c r="BB931" s="15"/>
      <c r="BC931" s="15"/>
      <c r="BD931" s="15"/>
      <c r="BE931" s="15"/>
      <c r="BF931" s="15"/>
      <c r="BG931" s="15"/>
      <c r="BH931" s="15"/>
      <c r="BI931" s="15"/>
      <c r="BJ931" s="15"/>
    </row>
    <row r="932" spans="1:62" ht="12"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c r="AV932" s="15"/>
      <c r="AW932" s="15"/>
      <c r="AX932" s="15"/>
      <c r="AY932" s="15"/>
      <c r="AZ932" s="15"/>
      <c r="BA932" s="15"/>
      <c r="BB932" s="15"/>
      <c r="BC932" s="15"/>
      <c r="BD932" s="15"/>
      <c r="BE932" s="15"/>
      <c r="BF932" s="15"/>
      <c r="BG932" s="15"/>
      <c r="BH932" s="15"/>
      <c r="BI932" s="15"/>
      <c r="BJ932" s="15"/>
    </row>
    <row r="933" spans="1:62" ht="12"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5"/>
      <c r="AQ933" s="15"/>
      <c r="AR933" s="15"/>
      <c r="AS933" s="15"/>
      <c r="AT933" s="15"/>
      <c r="AU933" s="15"/>
      <c r="AV933" s="15"/>
      <c r="AW933" s="15"/>
      <c r="AX933" s="15"/>
      <c r="AY933" s="15"/>
      <c r="AZ933" s="15"/>
      <c r="BA933" s="15"/>
      <c r="BB933" s="15"/>
      <c r="BC933" s="15"/>
      <c r="BD933" s="15"/>
      <c r="BE933" s="15"/>
      <c r="BF933" s="15"/>
      <c r="BG933" s="15"/>
      <c r="BH933" s="15"/>
      <c r="BI933" s="15"/>
      <c r="BJ933" s="15"/>
    </row>
    <row r="934" spans="1:62" ht="12"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c r="AV934" s="15"/>
      <c r="AW934" s="15"/>
      <c r="AX934" s="15"/>
      <c r="AY934" s="15"/>
      <c r="AZ934" s="15"/>
      <c r="BA934" s="15"/>
      <c r="BB934" s="15"/>
      <c r="BC934" s="15"/>
      <c r="BD934" s="15"/>
      <c r="BE934" s="15"/>
      <c r="BF934" s="15"/>
      <c r="BG934" s="15"/>
      <c r="BH934" s="15"/>
      <c r="BI934" s="15"/>
      <c r="BJ934" s="15"/>
    </row>
    <row r="935" spans="1:62" ht="12"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c r="AT935" s="15"/>
      <c r="AU935" s="15"/>
      <c r="AV935" s="15"/>
      <c r="AW935" s="15"/>
      <c r="AX935" s="15"/>
      <c r="AY935" s="15"/>
      <c r="AZ935" s="15"/>
      <c r="BA935" s="15"/>
      <c r="BB935" s="15"/>
      <c r="BC935" s="15"/>
      <c r="BD935" s="15"/>
      <c r="BE935" s="15"/>
      <c r="BF935" s="15"/>
      <c r="BG935" s="15"/>
      <c r="BH935" s="15"/>
      <c r="BI935" s="15"/>
      <c r="BJ935" s="15"/>
    </row>
    <row r="936" spans="1:62" ht="12"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c r="AV936" s="15"/>
      <c r="AW936" s="15"/>
      <c r="AX936" s="15"/>
      <c r="AY936" s="15"/>
      <c r="AZ936" s="15"/>
      <c r="BA936" s="15"/>
      <c r="BB936" s="15"/>
      <c r="BC936" s="15"/>
      <c r="BD936" s="15"/>
      <c r="BE936" s="15"/>
      <c r="BF936" s="15"/>
      <c r="BG936" s="15"/>
      <c r="BH936" s="15"/>
      <c r="BI936" s="15"/>
      <c r="BJ936" s="15"/>
    </row>
    <row r="937" spans="1:62" ht="12"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5"/>
      <c r="AQ937" s="15"/>
      <c r="AR937" s="15"/>
      <c r="AS937" s="15"/>
      <c r="AT937" s="15"/>
      <c r="AU937" s="15"/>
      <c r="AV937" s="15"/>
      <c r="AW937" s="15"/>
      <c r="AX937" s="15"/>
      <c r="AY937" s="15"/>
      <c r="AZ937" s="15"/>
      <c r="BA937" s="15"/>
      <c r="BB937" s="15"/>
      <c r="BC937" s="15"/>
      <c r="BD937" s="15"/>
      <c r="BE937" s="15"/>
      <c r="BF937" s="15"/>
      <c r="BG937" s="15"/>
      <c r="BH937" s="15"/>
      <c r="BI937" s="15"/>
      <c r="BJ937" s="15"/>
    </row>
    <row r="938" spans="1:62" ht="12"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c r="AV938" s="15"/>
      <c r="AW938" s="15"/>
      <c r="AX938" s="15"/>
      <c r="AY938" s="15"/>
      <c r="AZ938" s="15"/>
      <c r="BA938" s="15"/>
      <c r="BB938" s="15"/>
      <c r="BC938" s="15"/>
      <c r="BD938" s="15"/>
      <c r="BE938" s="15"/>
      <c r="BF938" s="15"/>
      <c r="BG938" s="15"/>
      <c r="BH938" s="15"/>
      <c r="BI938" s="15"/>
      <c r="BJ938" s="15"/>
    </row>
    <row r="939" spans="1:62" ht="12"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5"/>
      <c r="AQ939" s="15"/>
      <c r="AR939" s="15"/>
      <c r="AS939" s="15"/>
      <c r="AT939" s="15"/>
      <c r="AU939" s="15"/>
      <c r="AV939" s="15"/>
      <c r="AW939" s="15"/>
      <c r="AX939" s="15"/>
      <c r="AY939" s="15"/>
      <c r="AZ939" s="15"/>
      <c r="BA939" s="15"/>
      <c r="BB939" s="15"/>
      <c r="BC939" s="15"/>
      <c r="BD939" s="15"/>
      <c r="BE939" s="15"/>
      <c r="BF939" s="15"/>
      <c r="BG939" s="15"/>
      <c r="BH939" s="15"/>
      <c r="BI939" s="15"/>
      <c r="BJ939" s="15"/>
    </row>
    <row r="940" spans="1:62" ht="12"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c r="AV940" s="15"/>
      <c r="AW940" s="15"/>
      <c r="AX940" s="15"/>
      <c r="AY940" s="15"/>
      <c r="AZ940" s="15"/>
      <c r="BA940" s="15"/>
      <c r="BB940" s="15"/>
      <c r="BC940" s="15"/>
      <c r="BD940" s="15"/>
      <c r="BE940" s="15"/>
      <c r="BF940" s="15"/>
      <c r="BG940" s="15"/>
      <c r="BH940" s="15"/>
      <c r="BI940" s="15"/>
      <c r="BJ940" s="15"/>
    </row>
    <row r="941" spans="1:62" ht="12"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5"/>
      <c r="AQ941" s="15"/>
      <c r="AR941" s="15"/>
      <c r="AS941" s="15"/>
      <c r="AT941" s="15"/>
      <c r="AU941" s="15"/>
      <c r="AV941" s="15"/>
      <c r="AW941" s="15"/>
      <c r="AX941" s="15"/>
      <c r="AY941" s="15"/>
      <c r="AZ941" s="15"/>
      <c r="BA941" s="15"/>
      <c r="BB941" s="15"/>
      <c r="BC941" s="15"/>
      <c r="BD941" s="15"/>
      <c r="BE941" s="15"/>
      <c r="BF941" s="15"/>
      <c r="BG941" s="15"/>
      <c r="BH941" s="15"/>
      <c r="BI941" s="15"/>
      <c r="BJ941" s="15"/>
    </row>
    <row r="942" spans="1:62" ht="12"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c r="AV942" s="15"/>
      <c r="AW942" s="15"/>
      <c r="AX942" s="15"/>
      <c r="AY942" s="15"/>
      <c r="AZ942" s="15"/>
      <c r="BA942" s="15"/>
      <c r="BB942" s="15"/>
      <c r="BC942" s="15"/>
      <c r="BD942" s="15"/>
      <c r="BE942" s="15"/>
      <c r="BF942" s="15"/>
      <c r="BG942" s="15"/>
      <c r="BH942" s="15"/>
      <c r="BI942" s="15"/>
      <c r="BJ942" s="15"/>
    </row>
    <row r="943" spans="1:62" ht="12"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5"/>
      <c r="AQ943" s="15"/>
      <c r="AR943" s="15"/>
      <c r="AS943" s="15"/>
      <c r="AT943" s="15"/>
      <c r="AU943" s="15"/>
      <c r="AV943" s="15"/>
      <c r="AW943" s="15"/>
      <c r="AX943" s="15"/>
      <c r="AY943" s="15"/>
      <c r="AZ943" s="15"/>
      <c r="BA943" s="15"/>
      <c r="BB943" s="15"/>
      <c r="BC943" s="15"/>
      <c r="BD943" s="15"/>
      <c r="BE943" s="15"/>
      <c r="BF943" s="15"/>
      <c r="BG943" s="15"/>
      <c r="BH943" s="15"/>
      <c r="BI943" s="15"/>
      <c r="BJ943" s="15"/>
    </row>
    <row r="944" spans="1:62" ht="12"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c r="AZ944" s="15"/>
      <c r="BA944" s="15"/>
      <c r="BB944" s="15"/>
      <c r="BC944" s="15"/>
      <c r="BD944" s="15"/>
      <c r="BE944" s="15"/>
      <c r="BF944" s="15"/>
      <c r="BG944" s="15"/>
      <c r="BH944" s="15"/>
      <c r="BI944" s="15"/>
      <c r="BJ944" s="15"/>
    </row>
    <row r="945" spans="1:62" ht="12"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5"/>
      <c r="AQ945" s="15"/>
      <c r="AR945" s="15"/>
      <c r="AS945" s="15"/>
      <c r="AT945" s="15"/>
      <c r="AU945" s="15"/>
      <c r="AV945" s="15"/>
      <c r="AW945" s="15"/>
      <c r="AX945" s="15"/>
      <c r="AY945" s="15"/>
      <c r="AZ945" s="15"/>
      <c r="BA945" s="15"/>
      <c r="BB945" s="15"/>
      <c r="BC945" s="15"/>
      <c r="BD945" s="15"/>
      <c r="BE945" s="15"/>
      <c r="BF945" s="15"/>
      <c r="BG945" s="15"/>
      <c r="BH945" s="15"/>
      <c r="BI945" s="15"/>
      <c r="BJ945" s="15"/>
    </row>
    <row r="946" spans="1:62" ht="12"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c r="AV946" s="15"/>
      <c r="AW946" s="15"/>
      <c r="AX946" s="15"/>
      <c r="AY946" s="15"/>
      <c r="AZ946" s="15"/>
      <c r="BA946" s="15"/>
      <c r="BB946" s="15"/>
      <c r="BC946" s="15"/>
      <c r="BD946" s="15"/>
      <c r="BE946" s="15"/>
      <c r="BF946" s="15"/>
      <c r="BG946" s="15"/>
      <c r="BH946" s="15"/>
      <c r="BI946" s="15"/>
      <c r="BJ946" s="15"/>
    </row>
    <row r="947" spans="1:62" ht="12"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5"/>
      <c r="AQ947" s="15"/>
      <c r="AR947" s="15"/>
      <c r="AS947" s="15"/>
      <c r="AT947" s="15"/>
      <c r="AU947" s="15"/>
      <c r="AV947" s="15"/>
      <c r="AW947" s="15"/>
      <c r="AX947" s="15"/>
      <c r="AY947" s="15"/>
      <c r="AZ947" s="15"/>
      <c r="BA947" s="15"/>
      <c r="BB947" s="15"/>
      <c r="BC947" s="15"/>
      <c r="BD947" s="15"/>
      <c r="BE947" s="15"/>
      <c r="BF947" s="15"/>
      <c r="BG947" s="15"/>
      <c r="BH947" s="15"/>
      <c r="BI947" s="15"/>
      <c r="BJ947" s="15"/>
    </row>
    <row r="948" spans="1:62" ht="12"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c r="AZ948" s="15"/>
      <c r="BA948" s="15"/>
      <c r="BB948" s="15"/>
      <c r="BC948" s="15"/>
      <c r="BD948" s="15"/>
      <c r="BE948" s="15"/>
      <c r="BF948" s="15"/>
      <c r="BG948" s="15"/>
      <c r="BH948" s="15"/>
      <c r="BI948" s="15"/>
      <c r="BJ948" s="15"/>
    </row>
    <row r="949" spans="1:62" ht="12"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c r="AV949" s="15"/>
      <c r="AW949" s="15"/>
      <c r="AX949" s="15"/>
      <c r="AY949" s="15"/>
      <c r="AZ949" s="15"/>
      <c r="BA949" s="15"/>
      <c r="BB949" s="15"/>
      <c r="BC949" s="15"/>
      <c r="BD949" s="15"/>
      <c r="BE949" s="15"/>
      <c r="BF949" s="15"/>
      <c r="BG949" s="15"/>
      <c r="BH949" s="15"/>
      <c r="BI949" s="15"/>
      <c r="BJ949" s="15"/>
    </row>
    <row r="950" spans="1:62" ht="12"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c r="AZ950" s="15"/>
      <c r="BA950" s="15"/>
      <c r="BB950" s="15"/>
      <c r="BC950" s="15"/>
      <c r="BD950" s="15"/>
      <c r="BE950" s="15"/>
      <c r="BF950" s="15"/>
      <c r="BG950" s="15"/>
      <c r="BH950" s="15"/>
      <c r="BI950" s="15"/>
      <c r="BJ950" s="15"/>
    </row>
    <row r="951" spans="1:62" ht="12"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c r="AV951" s="15"/>
      <c r="AW951" s="15"/>
      <c r="AX951" s="15"/>
      <c r="AY951" s="15"/>
      <c r="AZ951" s="15"/>
      <c r="BA951" s="15"/>
      <c r="BB951" s="15"/>
      <c r="BC951" s="15"/>
      <c r="BD951" s="15"/>
      <c r="BE951" s="15"/>
      <c r="BF951" s="15"/>
      <c r="BG951" s="15"/>
      <c r="BH951" s="15"/>
      <c r="BI951" s="15"/>
      <c r="BJ951" s="15"/>
    </row>
    <row r="952" spans="1:62" ht="12"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c r="AZ952" s="15"/>
      <c r="BA952" s="15"/>
      <c r="BB952" s="15"/>
      <c r="BC952" s="15"/>
      <c r="BD952" s="15"/>
      <c r="BE952" s="15"/>
      <c r="BF952" s="15"/>
      <c r="BG952" s="15"/>
      <c r="BH952" s="15"/>
      <c r="BI952" s="15"/>
      <c r="BJ952" s="15"/>
    </row>
    <row r="953" spans="1:62" ht="12"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c r="AV953" s="15"/>
      <c r="AW953" s="15"/>
      <c r="AX953" s="15"/>
      <c r="AY953" s="15"/>
      <c r="AZ953" s="15"/>
      <c r="BA953" s="15"/>
      <c r="BB953" s="15"/>
      <c r="BC953" s="15"/>
      <c r="BD953" s="15"/>
      <c r="BE953" s="15"/>
      <c r="BF953" s="15"/>
      <c r="BG953" s="15"/>
      <c r="BH953" s="15"/>
      <c r="BI953" s="15"/>
      <c r="BJ953" s="15"/>
    </row>
    <row r="954" spans="1:62" ht="12"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c r="AV954" s="15"/>
      <c r="AW954" s="15"/>
      <c r="AX954" s="15"/>
      <c r="AY954" s="15"/>
      <c r="AZ954" s="15"/>
      <c r="BA954" s="15"/>
      <c r="BB954" s="15"/>
      <c r="BC954" s="15"/>
      <c r="BD954" s="15"/>
      <c r="BE954" s="15"/>
      <c r="BF954" s="15"/>
      <c r="BG954" s="15"/>
      <c r="BH954" s="15"/>
      <c r="BI954" s="15"/>
      <c r="BJ954" s="15"/>
    </row>
    <row r="955" spans="1:62" ht="12"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5"/>
      <c r="AQ955" s="15"/>
      <c r="AR955" s="15"/>
      <c r="AS955" s="15"/>
      <c r="AT955" s="15"/>
      <c r="AU955" s="15"/>
      <c r="AV955" s="15"/>
      <c r="AW955" s="15"/>
      <c r="AX955" s="15"/>
      <c r="AY955" s="15"/>
      <c r="AZ955" s="15"/>
      <c r="BA955" s="15"/>
      <c r="BB955" s="15"/>
      <c r="BC955" s="15"/>
      <c r="BD955" s="15"/>
      <c r="BE955" s="15"/>
      <c r="BF955" s="15"/>
      <c r="BG955" s="15"/>
      <c r="BH955" s="15"/>
      <c r="BI955" s="15"/>
      <c r="BJ955" s="15"/>
    </row>
    <row r="956" spans="1:62" ht="12"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c r="AV956" s="15"/>
      <c r="AW956" s="15"/>
      <c r="AX956" s="15"/>
      <c r="AY956" s="15"/>
      <c r="AZ956" s="15"/>
      <c r="BA956" s="15"/>
      <c r="BB956" s="15"/>
      <c r="BC956" s="15"/>
      <c r="BD956" s="15"/>
      <c r="BE956" s="15"/>
      <c r="BF956" s="15"/>
      <c r="BG956" s="15"/>
      <c r="BH956" s="15"/>
      <c r="BI956" s="15"/>
      <c r="BJ956" s="15"/>
    </row>
    <row r="957" spans="1:62" ht="12"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5"/>
      <c r="AQ957" s="15"/>
      <c r="AR957" s="15"/>
      <c r="AS957" s="15"/>
      <c r="AT957" s="15"/>
      <c r="AU957" s="15"/>
      <c r="AV957" s="15"/>
      <c r="AW957" s="15"/>
      <c r="AX957" s="15"/>
      <c r="AY957" s="15"/>
      <c r="AZ957" s="15"/>
      <c r="BA957" s="15"/>
      <c r="BB957" s="15"/>
      <c r="BC957" s="15"/>
      <c r="BD957" s="15"/>
      <c r="BE957" s="15"/>
      <c r="BF957" s="15"/>
      <c r="BG957" s="15"/>
      <c r="BH957" s="15"/>
      <c r="BI957" s="15"/>
      <c r="BJ957" s="15"/>
    </row>
    <row r="958" spans="1:62" ht="12"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c r="AV958" s="15"/>
      <c r="AW958" s="15"/>
      <c r="AX958" s="15"/>
      <c r="AY958" s="15"/>
      <c r="AZ958" s="15"/>
      <c r="BA958" s="15"/>
      <c r="BB958" s="15"/>
      <c r="BC958" s="15"/>
      <c r="BD958" s="15"/>
      <c r="BE958" s="15"/>
      <c r="BF958" s="15"/>
      <c r="BG958" s="15"/>
      <c r="BH958" s="15"/>
      <c r="BI958" s="15"/>
      <c r="BJ958" s="15"/>
    </row>
    <row r="959" spans="1:62" ht="12"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5"/>
      <c r="AQ959" s="15"/>
      <c r="AR959" s="15"/>
      <c r="AS959" s="15"/>
      <c r="AT959" s="15"/>
      <c r="AU959" s="15"/>
      <c r="AV959" s="15"/>
      <c r="AW959" s="15"/>
      <c r="AX959" s="15"/>
      <c r="AY959" s="15"/>
      <c r="AZ959" s="15"/>
      <c r="BA959" s="15"/>
      <c r="BB959" s="15"/>
      <c r="BC959" s="15"/>
      <c r="BD959" s="15"/>
      <c r="BE959" s="15"/>
      <c r="BF959" s="15"/>
      <c r="BG959" s="15"/>
      <c r="BH959" s="15"/>
      <c r="BI959" s="15"/>
      <c r="BJ959" s="15"/>
    </row>
    <row r="960" spans="1:62" ht="12"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c r="AV960" s="15"/>
      <c r="AW960" s="15"/>
      <c r="AX960" s="15"/>
      <c r="AY960" s="15"/>
      <c r="AZ960" s="15"/>
      <c r="BA960" s="15"/>
      <c r="BB960" s="15"/>
      <c r="BC960" s="15"/>
      <c r="BD960" s="15"/>
      <c r="BE960" s="15"/>
      <c r="BF960" s="15"/>
      <c r="BG960" s="15"/>
      <c r="BH960" s="15"/>
      <c r="BI960" s="15"/>
      <c r="BJ960" s="15"/>
    </row>
    <row r="961" spans="1:62" ht="12"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5"/>
      <c r="AQ961" s="15"/>
      <c r="AR961" s="15"/>
      <c r="AS961" s="15"/>
      <c r="AT961" s="15"/>
      <c r="AU961" s="15"/>
      <c r="AV961" s="15"/>
      <c r="AW961" s="15"/>
      <c r="AX961" s="15"/>
      <c r="AY961" s="15"/>
      <c r="AZ961" s="15"/>
      <c r="BA961" s="15"/>
      <c r="BB961" s="15"/>
      <c r="BC961" s="15"/>
      <c r="BD961" s="15"/>
      <c r="BE961" s="15"/>
      <c r="BF961" s="15"/>
      <c r="BG961" s="15"/>
      <c r="BH961" s="15"/>
      <c r="BI961" s="15"/>
      <c r="BJ961" s="15"/>
    </row>
    <row r="962" spans="1:62" ht="12"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c r="AV962" s="15"/>
      <c r="AW962" s="15"/>
      <c r="AX962" s="15"/>
      <c r="AY962" s="15"/>
      <c r="AZ962" s="15"/>
      <c r="BA962" s="15"/>
      <c r="BB962" s="15"/>
      <c r="BC962" s="15"/>
      <c r="BD962" s="15"/>
      <c r="BE962" s="15"/>
      <c r="BF962" s="15"/>
      <c r="BG962" s="15"/>
      <c r="BH962" s="15"/>
      <c r="BI962" s="15"/>
      <c r="BJ962" s="15"/>
    </row>
    <row r="963" spans="1:62" ht="12"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5"/>
      <c r="AQ963" s="15"/>
      <c r="AR963" s="15"/>
      <c r="AS963" s="15"/>
      <c r="AT963" s="15"/>
      <c r="AU963" s="15"/>
      <c r="AV963" s="15"/>
      <c r="AW963" s="15"/>
      <c r="AX963" s="15"/>
      <c r="AY963" s="15"/>
      <c r="AZ963" s="15"/>
      <c r="BA963" s="15"/>
      <c r="BB963" s="15"/>
      <c r="BC963" s="15"/>
      <c r="BD963" s="15"/>
      <c r="BE963" s="15"/>
      <c r="BF963" s="15"/>
      <c r="BG963" s="15"/>
      <c r="BH963" s="15"/>
      <c r="BI963" s="15"/>
      <c r="BJ963" s="15"/>
    </row>
    <row r="964" spans="1:62" ht="12"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c r="AV964" s="15"/>
      <c r="AW964" s="15"/>
      <c r="AX964" s="15"/>
      <c r="AY964" s="15"/>
      <c r="AZ964" s="15"/>
      <c r="BA964" s="15"/>
      <c r="BB964" s="15"/>
      <c r="BC964" s="15"/>
      <c r="BD964" s="15"/>
      <c r="BE964" s="15"/>
      <c r="BF964" s="15"/>
      <c r="BG964" s="15"/>
      <c r="BH964" s="15"/>
      <c r="BI964" s="15"/>
      <c r="BJ964" s="15"/>
    </row>
    <row r="965" spans="1:62" ht="12"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5"/>
      <c r="AQ965" s="15"/>
      <c r="AR965" s="15"/>
      <c r="AS965" s="15"/>
      <c r="AT965" s="15"/>
      <c r="AU965" s="15"/>
      <c r="AV965" s="15"/>
      <c r="AW965" s="15"/>
      <c r="AX965" s="15"/>
      <c r="AY965" s="15"/>
      <c r="AZ965" s="15"/>
      <c r="BA965" s="15"/>
      <c r="BB965" s="15"/>
      <c r="BC965" s="15"/>
      <c r="BD965" s="15"/>
      <c r="BE965" s="15"/>
      <c r="BF965" s="15"/>
      <c r="BG965" s="15"/>
      <c r="BH965" s="15"/>
      <c r="BI965" s="15"/>
      <c r="BJ965" s="15"/>
    </row>
    <row r="966" spans="1:62" ht="12"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c r="AV966" s="15"/>
      <c r="AW966" s="15"/>
      <c r="AX966" s="15"/>
      <c r="AY966" s="15"/>
      <c r="AZ966" s="15"/>
      <c r="BA966" s="15"/>
      <c r="BB966" s="15"/>
      <c r="BC966" s="15"/>
      <c r="BD966" s="15"/>
      <c r="BE966" s="15"/>
      <c r="BF966" s="15"/>
      <c r="BG966" s="15"/>
      <c r="BH966" s="15"/>
      <c r="BI966" s="15"/>
      <c r="BJ966" s="15"/>
    </row>
    <row r="967" spans="1:62" ht="12"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5"/>
      <c r="AQ967" s="15"/>
      <c r="AR967" s="15"/>
      <c r="AS967" s="15"/>
      <c r="AT967" s="15"/>
      <c r="AU967" s="15"/>
      <c r="AV967" s="15"/>
      <c r="AW967" s="15"/>
      <c r="AX967" s="15"/>
      <c r="AY967" s="15"/>
      <c r="AZ967" s="15"/>
      <c r="BA967" s="15"/>
      <c r="BB967" s="15"/>
      <c r="BC967" s="15"/>
      <c r="BD967" s="15"/>
      <c r="BE967" s="15"/>
      <c r="BF967" s="15"/>
      <c r="BG967" s="15"/>
      <c r="BH967" s="15"/>
      <c r="BI967" s="15"/>
      <c r="BJ967" s="15"/>
    </row>
    <row r="968" spans="1:62" ht="12"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c r="AZ968" s="15"/>
      <c r="BA968" s="15"/>
      <c r="BB968" s="15"/>
      <c r="BC968" s="15"/>
      <c r="BD968" s="15"/>
      <c r="BE968" s="15"/>
      <c r="BF968" s="15"/>
      <c r="BG968" s="15"/>
      <c r="BH968" s="15"/>
      <c r="BI968" s="15"/>
      <c r="BJ968" s="15"/>
    </row>
    <row r="969" spans="1:62" ht="12"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5"/>
      <c r="AQ969" s="15"/>
      <c r="AR969" s="15"/>
      <c r="AS969" s="15"/>
      <c r="AT969" s="15"/>
      <c r="AU969" s="15"/>
      <c r="AV969" s="15"/>
      <c r="AW969" s="15"/>
      <c r="AX969" s="15"/>
      <c r="AY969" s="15"/>
      <c r="AZ969" s="15"/>
      <c r="BA969" s="15"/>
      <c r="BB969" s="15"/>
      <c r="BC969" s="15"/>
      <c r="BD969" s="15"/>
      <c r="BE969" s="15"/>
      <c r="BF969" s="15"/>
      <c r="BG969" s="15"/>
      <c r="BH969" s="15"/>
      <c r="BI969" s="15"/>
      <c r="BJ969" s="15"/>
    </row>
    <row r="970" spans="1:62" ht="12"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c r="AV970" s="15"/>
      <c r="AW970" s="15"/>
      <c r="AX970" s="15"/>
      <c r="AY970" s="15"/>
      <c r="AZ970" s="15"/>
      <c r="BA970" s="15"/>
      <c r="BB970" s="15"/>
      <c r="BC970" s="15"/>
      <c r="BD970" s="15"/>
      <c r="BE970" s="15"/>
      <c r="BF970" s="15"/>
      <c r="BG970" s="15"/>
      <c r="BH970" s="15"/>
      <c r="BI970" s="15"/>
      <c r="BJ970" s="15"/>
    </row>
    <row r="971" spans="1:62" ht="12"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c r="AV971" s="15"/>
      <c r="AW971" s="15"/>
      <c r="AX971" s="15"/>
      <c r="AY971" s="15"/>
      <c r="AZ971" s="15"/>
      <c r="BA971" s="15"/>
      <c r="BB971" s="15"/>
      <c r="BC971" s="15"/>
      <c r="BD971" s="15"/>
      <c r="BE971" s="15"/>
      <c r="BF971" s="15"/>
      <c r="BG971" s="15"/>
      <c r="BH971" s="15"/>
      <c r="BI971" s="15"/>
      <c r="BJ971" s="15"/>
    </row>
    <row r="972" spans="1:62" ht="12"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c r="AV972" s="15"/>
      <c r="AW972" s="15"/>
      <c r="AX972" s="15"/>
      <c r="AY972" s="15"/>
      <c r="AZ972" s="15"/>
      <c r="BA972" s="15"/>
      <c r="BB972" s="15"/>
      <c r="BC972" s="15"/>
      <c r="BD972" s="15"/>
      <c r="BE972" s="15"/>
      <c r="BF972" s="15"/>
      <c r="BG972" s="15"/>
      <c r="BH972" s="15"/>
      <c r="BI972" s="15"/>
      <c r="BJ972" s="15"/>
    </row>
    <row r="973" spans="1:62" ht="12"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5"/>
      <c r="AQ973" s="15"/>
      <c r="AR973" s="15"/>
      <c r="AS973" s="15"/>
      <c r="AT973" s="15"/>
      <c r="AU973" s="15"/>
      <c r="AV973" s="15"/>
      <c r="AW973" s="15"/>
      <c r="AX973" s="15"/>
      <c r="AY973" s="15"/>
      <c r="AZ973" s="15"/>
      <c r="BA973" s="15"/>
      <c r="BB973" s="15"/>
      <c r="BC973" s="15"/>
      <c r="BD973" s="15"/>
      <c r="BE973" s="15"/>
      <c r="BF973" s="15"/>
      <c r="BG973" s="15"/>
      <c r="BH973" s="15"/>
      <c r="BI973" s="15"/>
      <c r="BJ973" s="15"/>
    </row>
    <row r="974" spans="1:62" ht="12"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c r="AV974" s="15"/>
      <c r="AW974" s="15"/>
      <c r="AX974" s="15"/>
      <c r="AY974" s="15"/>
      <c r="AZ974" s="15"/>
      <c r="BA974" s="15"/>
      <c r="BB974" s="15"/>
      <c r="BC974" s="15"/>
      <c r="BD974" s="15"/>
      <c r="BE974" s="15"/>
      <c r="BF974" s="15"/>
      <c r="BG974" s="15"/>
      <c r="BH974" s="15"/>
      <c r="BI974" s="15"/>
      <c r="BJ974" s="15"/>
    </row>
    <row r="975" spans="1:62" ht="12"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5"/>
      <c r="AQ975" s="15"/>
      <c r="AR975" s="15"/>
      <c r="AS975" s="15"/>
      <c r="AT975" s="15"/>
      <c r="AU975" s="15"/>
      <c r="AV975" s="15"/>
      <c r="AW975" s="15"/>
      <c r="AX975" s="15"/>
      <c r="AY975" s="15"/>
      <c r="AZ975" s="15"/>
      <c r="BA975" s="15"/>
      <c r="BB975" s="15"/>
      <c r="BC975" s="15"/>
      <c r="BD975" s="15"/>
      <c r="BE975" s="15"/>
      <c r="BF975" s="15"/>
      <c r="BG975" s="15"/>
      <c r="BH975" s="15"/>
      <c r="BI975" s="15"/>
      <c r="BJ975" s="15"/>
    </row>
    <row r="976" spans="1:62" ht="12"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c r="AV976" s="15"/>
      <c r="AW976" s="15"/>
      <c r="AX976" s="15"/>
      <c r="AY976" s="15"/>
      <c r="AZ976" s="15"/>
      <c r="BA976" s="15"/>
      <c r="BB976" s="15"/>
      <c r="BC976" s="15"/>
      <c r="BD976" s="15"/>
      <c r="BE976" s="15"/>
      <c r="BF976" s="15"/>
      <c r="BG976" s="15"/>
      <c r="BH976" s="15"/>
      <c r="BI976" s="15"/>
      <c r="BJ976" s="15"/>
    </row>
    <row r="977" spans="1:62" ht="12"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5"/>
      <c r="AQ977" s="15"/>
      <c r="AR977" s="15"/>
      <c r="AS977" s="15"/>
      <c r="AT977" s="15"/>
      <c r="AU977" s="15"/>
      <c r="AV977" s="15"/>
      <c r="AW977" s="15"/>
      <c r="AX977" s="15"/>
      <c r="AY977" s="15"/>
      <c r="AZ977" s="15"/>
      <c r="BA977" s="15"/>
      <c r="BB977" s="15"/>
      <c r="BC977" s="15"/>
      <c r="BD977" s="15"/>
      <c r="BE977" s="15"/>
      <c r="BF977" s="15"/>
      <c r="BG977" s="15"/>
      <c r="BH977" s="15"/>
      <c r="BI977" s="15"/>
      <c r="BJ977" s="15"/>
    </row>
    <row r="978" spans="1:62" ht="12"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c r="AV978" s="15"/>
      <c r="AW978" s="15"/>
      <c r="AX978" s="15"/>
      <c r="AY978" s="15"/>
      <c r="AZ978" s="15"/>
      <c r="BA978" s="15"/>
      <c r="BB978" s="15"/>
      <c r="BC978" s="15"/>
      <c r="BD978" s="15"/>
      <c r="BE978" s="15"/>
      <c r="BF978" s="15"/>
      <c r="BG978" s="15"/>
      <c r="BH978" s="15"/>
      <c r="BI978" s="15"/>
      <c r="BJ978" s="15"/>
    </row>
    <row r="979" spans="1:62" ht="12"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c r="AT979" s="15"/>
      <c r="AU979" s="15"/>
      <c r="AV979" s="15"/>
      <c r="AW979" s="15"/>
      <c r="AX979" s="15"/>
      <c r="AY979" s="15"/>
      <c r="AZ979" s="15"/>
      <c r="BA979" s="15"/>
      <c r="BB979" s="15"/>
      <c r="BC979" s="15"/>
      <c r="BD979" s="15"/>
      <c r="BE979" s="15"/>
      <c r="BF979" s="15"/>
      <c r="BG979" s="15"/>
      <c r="BH979" s="15"/>
      <c r="BI979" s="15"/>
      <c r="BJ979" s="15"/>
    </row>
    <row r="980" spans="1:62" ht="12"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5"/>
      <c r="AQ980" s="15"/>
      <c r="AR980" s="15"/>
      <c r="AS980" s="15"/>
      <c r="AT980" s="15"/>
      <c r="AU980" s="15"/>
      <c r="AV980" s="15"/>
      <c r="AW980" s="15"/>
      <c r="AX980" s="15"/>
      <c r="AY980" s="15"/>
      <c r="AZ980" s="15"/>
      <c r="BA980" s="15"/>
      <c r="BB980" s="15"/>
      <c r="BC980" s="15"/>
      <c r="BD980" s="15"/>
      <c r="BE980" s="15"/>
      <c r="BF980" s="15"/>
      <c r="BG980" s="15"/>
      <c r="BH980" s="15"/>
      <c r="BI980" s="15"/>
      <c r="BJ980" s="15"/>
    </row>
    <row r="981" spans="1:62" ht="12"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5"/>
      <c r="AQ981" s="15"/>
      <c r="AR981" s="15"/>
      <c r="AS981" s="15"/>
      <c r="AT981" s="15"/>
      <c r="AU981" s="15"/>
      <c r="AV981" s="15"/>
      <c r="AW981" s="15"/>
      <c r="AX981" s="15"/>
      <c r="AY981" s="15"/>
      <c r="AZ981" s="15"/>
      <c r="BA981" s="15"/>
      <c r="BB981" s="15"/>
      <c r="BC981" s="15"/>
      <c r="BD981" s="15"/>
      <c r="BE981" s="15"/>
      <c r="BF981" s="15"/>
      <c r="BG981" s="15"/>
      <c r="BH981" s="15"/>
      <c r="BI981" s="15"/>
      <c r="BJ981" s="15"/>
    </row>
    <row r="982" spans="1:62" ht="12"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5"/>
      <c r="AQ982" s="15"/>
      <c r="AR982" s="15"/>
      <c r="AS982" s="15"/>
      <c r="AT982" s="15"/>
      <c r="AU982" s="15"/>
      <c r="AV982" s="15"/>
      <c r="AW982" s="15"/>
      <c r="AX982" s="15"/>
      <c r="AY982" s="15"/>
      <c r="AZ982" s="15"/>
      <c r="BA982" s="15"/>
      <c r="BB982" s="15"/>
      <c r="BC982" s="15"/>
      <c r="BD982" s="15"/>
      <c r="BE982" s="15"/>
      <c r="BF982" s="15"/>
      <c r="BG982" s="15"/>
      <c r="BH982" s="15"/>
      <c r="BI982" s="15"/>
      <c r="BJ982" s="15"/>
    </row>
    <row r="983" spans="1:62" ht="12"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5"/>
      <c r="AQ983" s="15"/>
      <c r="AR983" s="15"/>
      <c r="AS983" s="15"/>
      <c r="AT983" s="15"/>
      <c r="AU983" s="15"/>
      <c r="AV983" s="15"/>
      <c r="AW983" s="15"/>
      <c r="AX983" s="15"/>
      <c r="AY983" s="15"/>
      <c r="AZ983" s="15"/>
      <c r="BA983" s="15"/>
      <c r="BB983" s="15"/>
      <c r="BC983" s="15"/>
      <c r="BD983" s="15"/>
      <c r="BE983" s="15"/>
      <c r="BF983" s="15"/>
      <c r="BG983" s="15"/>
      <c r="BH983" s="15"/>
      <c r="BI983" s="15"/>
      <c r="BJ983" s="15"/>
    </row>
    <row r="984" spans="1:62" ht="12"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5"/>
      <c r="AQ984" s="15"/>
      <c r="AR984" s="15"/>
      <c r="AS984" s="15"/>
      <c r="AT984" s="15"/>
      <c r="AU984" s="15"/>
      <c r="AV984" s="15"/>
      <c r="AW984" s="15"/>
      <c r="AX984" s="15"/>
      <c r="AY984" s="15"/>
      <c r="AZ984" s="15"/>
      <c r="BA984" s="15"/>
      <c r="BB984" s="15"/>
      <c r="BC984" s="15"/>
      <c r="BD984" s="15"/>
      <c r="BE984" s="15"/>
      <c r="BF984" s="15"/>
      <c r="BG984" s="15"/>
      <c r="BH984" s="15"/>
      <c r="BI984" s="15"/>
      <c r="BJ984" s="15"/>
    </row>
    <row r="985" spans="1:62" ht="12"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5"/>
      <c r="AQ985" s="15"/>
      <c r="AR985" s="15"/>
      <c r="AS985" s="15"/>
      <c r="AT985" s="15"/>
      <c r="AU985" s="15"/>
      <c r="AV985" s="15"/>
      <c r="AW985" s="15"/>
      <c r="AX985" s="15"/>
      <c r="AY985" s="15"/>
      <c r="AZ985" s="15"/>
      <c r="BA985" s="15"/>
      <c r="BB985" s="15"/>
      <c r="BC985" s="15"/>
      <c r="BD985" s="15"/>
      <c r="BE985" s="15"/>
      <c r="BF985" s="15"/>
      <c r="BG985" s="15"/>
      <c r="BH985" s="15"/>
      <c r="BI985" s="15"/>
      <c r="BJ985" s="15"/>
    </row>
    <row r="986" spans="1:62" ht="12"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c r="AT986" s="15"/>
      <c r="AU986" s="15"/>
      <c r="AV986" s="15"/>
      <c r="AW986" s="15"/>
      <c r="AX986" s="15"/>
      <c r="AY986" s="15"/>
      <c r="AZ986" s="15"/>
      <c r="BA986" s="15"/>
      <c r="BB986" s="15"/>
      <c r="BC986" s="15"/>
      <c r="BD986" s="15"/>
      <c r="BE986" s="15"/>
      <c r="BF986" s="15"/>
      <c r="BG986" s="15"/>
      <c r="BH986" s="15"/>
      <c r="BI986" s="15"/>
      <c r="BJ986" s="15"/>
    </row>
    <row r="987" spans="1:62" ht="12"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5"/>
      <c r="AQ987" s="15"/>
      <c r="AR987" s="15"/>
      <c r="AS987" s="15"/>
      <c r="AT987" s="15"/>
      <c r="AU987" s="15"/>
      <c r="AV987" s="15"/>
      <c r="AW987" s="15"/>
      <c r="AX987" s="15"/>
      <c r="AY987" s="15"/>
      <c r="AZ987" s="15"/>
      <c r="BA987" s="15"/>
      <c r="BB987" s="15"/>
      <c r="BC987" s="15"/>
      <c r="BD987" s="15"/>
      <c r="BE987" s="15"/>
      <c r="BF987" s="15"/>
      <c r="BG987" s="15"/>
      <c r="BH987" s="15"/>
      <c r="BI987" s="15"/>
      <c r="BJ987" s="15"/>
    </row>
    <row r="988" spans="1:62" ht="12"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5"/>
      <c r="AQ988" s="15"/>
      <c r="AR988" s="15"/>
      <c r="AS988" s="15"/>
      <c r="AT988" s="15"/>
      <c r="AU988" s="15"/>
      <c r="AV988" s="15"/>
      <c r="AW988" s="15"/>
      <c r="AX988" s="15"/>
      <c r="AY988" s="15"/>
      <c r="AZ988" s="15"/>
      <c r="BA988" s="15"/>
      <c r="BB988" s="15"/>
      <c r="BC988" s="15"/>
      <c r="BD988" s="15"/>
      <c r="BE988" s="15"/>
      <c r="BF988" s="15"/>
      <c r="BG988" s="15"/>
      <c r="BH988" s="15"/>
      <c r="BI988" s="15"/>
      <c r="BJ988" s="15"/>
    </row>
    <row r="989" spans="1:62" ht="12"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5"/>
      <c r="AQ989" s="15"/>
      <c r="AR989" s="15"/>
      <c r="AS989" s="15"/>
      <c r="AT989" s="15"/>
      <c r="AU989" s="15"/>
      <c r="AV989" s="15"/>
      <c r="AW989" s="15"/>
      <c r="AX989" s="15"/>
      <c r="AY989" s="15"/>
      <c r="AZ989" s="15"/>
      <c r="BA989" s="15"/>
      <c r="BB989" s="15"/>
      <c r="BC989" s="15"/>
      <c r="BD989" s="15"/>
      <c r="BE989" s="15"/>
      <c r="BF989" s="15"/>
      <c r="BG989" s="15"/>
      <c r="BH989" s="15"/>
      <c r="BI989" s="15"/>
      <c r="BJ989" s="15"/>
    </row>
    <row r="990" spans="1:62" ht="12"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5"/>
      <c r="AQ990" s="15"/>
      <c r="AR990" s="15"/>
      <c r="AS990" s="15"/>
      <c r="AT990" s="15"/>
      <c r="AU990" s="15"/>
      <c r="AV990" s="15"/>
      <c r="AW990" s="15"/>
      <c r="AX990" s="15"/>
      <c r="AY990" s="15"/>
      <c r="AZ990" s="15"/>
      <c r="BA990" s="15"/>
      <c r="BB990" s="15"/>
      <c r="BC990" s="15"/>
      <c r="BD990" s="15"/>
      <c r="BE990" s="15"/>
      <c r="BF990" s="15"/>
      <c r="BG990" s="15"/>
      <c r="BH990" s="15"/>
      <c r="BI990" s="15"/>
      <c r="BJ990" s="15"/>
    </row>
    <row r="991" spans="1:62" ht="12"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5"/>
      <c r="AQ991" s="15"/>
      <c r="AR991" s="15"/>
      <c r="AS991" s="15"/>
      <c r="AT991" s="15"/>
      <c r="AU991" s="15"/>
      <c r="AV991" s="15"/>
      <c r="AW991" s="15"/>
      <c r="AX991" s="15"/>
      <c r="AY991" s="15"/>
      <c r="AZ991" s="15"/>
      <c r="BA991" s="15"/>
      <c r="BB991" s="15"/>
      <c r="BC991" s="15"/>
      <c r="BD991" s="15"/>
      <c r="BE991" s="15"/>
      <c r="BF991" s="15"/>
      <c r="BG991" s="15"/>
      <c r="BH991" s="15"/>
      <c r="BI991" s="15"/>
      <c r="BJ991" s="15"/>
    </row>
    <row r="992" spans="1:62" ht="12"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c r="AT992" s="15"/>
      <c r="AU992" s="15"/>
      <c r="AV992" s="15"/>
      <c r="AW992" s="15"/>
      <c r="AX992" s="15"/>
      <c r="AY992" s="15"/>
      <c r="AZ992" s="15"/>
      <c r="BA992" s="15"/>
      <c r="BB992" s="15"/>
      <c r="BC992" s="15"/>
      <c r="BD992" s="15"/>
      <c r="BE992" s="15"/>
      <c r="BF992" s="15"/>
      <c r="BG992" s="15"/>
      <c r="BH992" s="15"/>
      <c r="BI992" s="15"/>
      <c r="BJ992" s="15"/>
    </row>
    <row r="993" spans="1:62" ht="12"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5"/>
      <c r="AQ993" s="15"/>
      <c r="AR993" s="15"/>
      <c r="AS993" s="15"/>
      <c r="AT993" s="15"/>
      <c r="AU993" s="15"/>
      <c r="AV993" s="15"/>
      <c r="AW993" s="15"/>
      <c r="AX993" s="15"/>
      <c r="AY993" s="15"/>
      <c r="AZ993" s="15"/>
      <c r="BA993" s="15"/>
      <c r="BB993" s="15"/>
      <c r="BC993" s="15"/>
      <c r="BD993" s="15"/>
      <c r="BE993" s="15"/>
      <c r="BF993" s="15"/>
      <c r="BG993" s="15"/>
      <c r="BH993" s="15"/>
      <c r="BI993" s="15"/>
      <c r="BJ993" s="15"/>
    </row>
    <row r="994" spans="1:62" ht="12"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5"/>
      <c r="AQ994" s="15"/>
      <c r="AR994" s="15"/>
      <c r="AS994" s="15"/>
      <c r="AT994" s="15"/>
      <c r="AU994" s="15"/>
      <c r="AV994" s="15"/>
      <c r="AW994" s="15"/>
      <c r="AX994" s="15"/>
      <c r="AY994" s="15"/>
      <c r="AZ994" s="15"/>
      <c r="BA994" s="15"/>
      <c r="BB994" s="15"/>
      <c r="BC994" s="15"/>
      <c r="BD994" s="15"/>
      <c r="BE994" s="15"/>
      <c r="BF994" s="15"/>
      <c r="BG994" s="15"/>
      <c r="BH994" s="15"/>
      <c r="BI994" s="15"/>
      <c r="BJ994" s="15"/>
    </row>
    <row r="995" spans="1:62" ht="12"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5"/>
      <c r="AQ995" s="15"/>
      <c r="AR995" s="15"/>
      <c r="AS995" s="15"/>
      <c r="AT995" s="15"/>
      <c r="AU995" s="15"/>
      <c r="AV995" s="15"/>
      <c r="AW995" s="15"/>
      <c r="AX995" s="15"/>
      <c r="AY995" s="15"/>
      <c r="AZ995" s="15"/>
      <c r="BA995" s="15"/>
      <c r="BB995" s="15"/>
      <c r="BC995" s="15"/>
      <c r="BD995" s="15"/>
      <c r="BE995" s="15"/>
      <c r="BF995" s="15"/>
      <c r="BG995" s="15"/>
      <c r="BH995" s="15"/>
      <c r="BI995" s="15"/>
      <c r="BJ995" s="15"/>
    </row>
    <row r="996" spans="1:62" ht="12"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5"/>
      <c r="AQ996" s="15"/>
      <c r="AR996" s="15"/>
      <c r="AS996" s="15"/>
      <c r="AT996" s="15"/>
      <c r="AU996" s="15"/>
      <c r="AV996" s="15"/>
      <c r="AW996" s="15"/>
      <c r="AX996" s="15"/>
      <c r="AY996" s="15"/>
      <c r="AZ996" s="15"/>
      <c r="BA996" s="15"/>
      <c r="BB996" s="15"/>
      <c r="BC996" s="15"/>
      <c r="BD996" s="15"/>
      <c r="BE996" s="15"/>
      <c r="BF996" s="15"/>
      <c r="BG996" s="15"/>
      <c r="BH996" s="15"/>
      <c r="BI996" s="15"/>
      <c r="BJ996" s="15"/>
    </row>
    <row r="997" spans="1:62" ht="12"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5"/>
      <c r="AQ997" s="15"/>
      <c r="AR997" s="15"/>
      <c r="AS997" s="15"/>
      <c r="AT997" s="15"/>
      <c r="AU997" s="15"/>
      <c r="AV997" s="15"/>
      <c r="AW997" s="15"/>
      <c r="AX997" s="15"/>
      <c r="AY997" s="15"/>
      <c r="AZ997" s="15"/>
      <c r="BA997" s="15"/>
      <c r="BB997" s="15"/>
      <c r="BC997" s="15"/>
      <c r="BD997" s="15"/>
      <c r="BE997" s="15"/>
      <c r="BF997" s="15"/>
      <c r="BG997" s="15"/>
      <c r="BH997" s="15"/>
      <c r="BI997" s="15"/>
      <c r="BJ997" s="15"/>
    </row>
    <row r="998" spans="1:62" ht="12"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5"/>
      <c r="AQ998" s="15"/>
      <c r="AR998" s="15"/>
      <c r="AS998" s="15"/>
      <c r="AT998" s="15"/>
      <c r="AU998" s="15"/>
      <c r="AV998" s="15"/>
      <c r="AW998" s="15"/>
      <c r="AX998" s="15"/>
      <c r="AY998" s="15"/>
      <c r="AZ998" s="15"/>
      <c r="BA998" s="15"/>
      <c r="BB998" s="15"/>
      <c r="BC998" s="15"/>
      <c r="BD998" s="15"/>
      <c r="BE998" s="15"/>
      <c r="BF998" s="15"/>
      <c r="BG998" s="15"/>
      <c r="BH998" s="15"/>
      <c r="BI998" s="15"/>
      <c r="BJ998" s="15"/>
    </row>
    <row r="999" spans="1:62" ht="12" customHeight="1">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5"/>
      <c r="AQ999" s="15"/>
      <c r="AR999" s="15"/>
      <c r="AS999" s="15"/>
      <c r="AT999" s="15"/>
      <c r="AU999" s="15"/>
      <c r="AV999" s="15"/>
      <c r="AW999" s="15"/>
      <c r="AX999" s="15"/>
      <c r="AY999" s="15"/>
      <c r="AZ999" s="15"/>
      <c r="BA999" s="15"/>
      <c r="BB999" s="15"/>
      <c r="BC999" s="15"/>
      <c r="BD999" s="15"/>
      <c r="BE999" s="15"/>
      <c r="BF999" s="15"/>
      <c r="BG999" s="15"/>
      <c r="BH999" s="15"/>
      <c r="BI999" s="15"/>
      <c r="BJ999" s="15"/>
    </row>
    <row r="1000" spans="1:62" ht="12" customHeight="1">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5"/>
      <c r="AQ1000" s="15"/>
      <c r="AR1000" s="15"/>
      <c r="AS1000" s="15"/>
      <c r="AT1000" s="15"/>
      <c r="AU1000" s="15"/>
      <c r="AV1000" s="15"/>
      <c r="AW1000" s="15"/>
      <c r="AX1000" s="15"/>
      <c r="AY1000" s="15"/>
      <c r="AZ1000" s="15"/>
      <c r="BA1000" s="15"/>
      <c r="BB1000" s="15"/>
      <c r="BC1000" s="15"/>
      <c r="BD1000" s="15"/>
      <c r="BE1000" s="15"/>
      <c r="BF1000" s="15"/>
      <c r="BG1000" s="15"/>
      <c r="BH1000" s="15"/>
      <c r="BI1000" s="15"/>
      <c r="BJ1000" s="15"/>
    </row>
  </sheetData>
  <mergeCells count="19">
    <mergeCell ref="CD3:CG3"/>
    <mergeCell ref="BJ3:BM3"/>
    <mergeCell ref="B2:BY2"/>
    <mergeCell ref="AZ3:BC3"/>
    <mergeCell ref="BE3:BH3"/>
    <mergeCell ref="BT3:BW3"/>
    <mergeCell ref="AU3:AX3"/>
    <mergeCell ref="V3:X3"/>
    <mergeCell ref="AA3:AD3"/>
    <mergeCell ref="AF3:AI3"/>
    <mergeCell ref="AK3:AN3"/>
    <mergeCell ref="AP3:AS3"/>
    <mergeCell ref="BO3:BR3"/>
    <mergeCell ref="BY3:CB3"/>
    <mergeCell ref="A2:A4"/>
    <mergeCell ref="B3:E3"/>
    <mergeCell ref="G3:J3"/>
    <mergeCell ref="L3:O3"/>
    <mergeCell ref="Q3:T3"/>
  </mergeCells>
  <pageMargins left="0.28000000000000003" right="0.75" top="0.35"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workbookViewId="0">
      <selection sqref="A1:B1"/>
    </sheetView>
  </sheetViews>
  <sheetFormatPr baseColWidth="10" defaultColWidth="14.42578125" defaultRowHeight="15" customHeight="1"/>
  <cols>
    <col min="1" max="1" width="40.7109375" customWidth="1"/>
    <col min="2" max="2" width="39.28515625" customWidth="1"/>
    <col min="3" max="26" width="11.42578125" customWidth="1"/>
  </cols>
  <sheetData>
    <row r="1" spans="1:26" ht="19.5" customHeight="1" thickBot="1">
      <c r="A1" s="83" t="s">
        <v>11</v>
      </c>
      <c r="B1" s="84"/>
      <c r="C1" s="1"/>
      <c r="D1" s="1"/>
      <c r="E1" s="1"/>
      <c r="F1" s="1"/>
      <c r="G1" s="1"/>
      <c r="H1" s="1"/>
      <c r="I1" s="1"/>
      <c r="J1" s="1"/>
      <c r="K1" s="1"/>
      <c r="L1" s="1"/>
      <c r="M1" s="1"/>
      <c r="N1" s="1"/>
      <c r="O1" s="1"/>
      <c r="P1" s="1"/>
      <c r="Q1" s="1"/>
      <c r="R1" s="1"/>
      <c r="S1" s="1"/>
      <c r="T1" s="1"/>
      <c r="U1" s="1"/>
      <c r="V1" s="1"/>
      <c r="W1" s="1"/>
      <c r="X1" s="1"/>
      <c r="Y1" s="1"/>
      <c r="Z1" s="1"/>
    </row>
    <row r="2" spans="1:26" ht="15.75" customHeight="1">
      <c r="A2" s="2" t="s">
        <v>12</v>
      </c>
      <c r="B2" s="3" t="s">
        <v>13</v>
      </c>
      <c r="C2" s="1"/>
      <c r="D2" s="1"/>
      <c r="E2" s="1"/>
      <c r="F2" s="1"/>
      <c r="G2" s="1"/>
      <c r="H2" s="1"/>
      <c r="I2" s="1"/>
      <c r="J2" s="1"/>
      <c r="K2" s="1"/>
      <c r="L2" s="1"/>
      <c r="M2" s="1"/>
      <c r="N2" s="1"/>
      <c r="O2" s="1"/>
      <c r="P2" s="1"/>
      <c r="Q2" s="1"/>
      <c r="R2" s="1"/>
      <c r="S2" s="1"/>
      <c r="T2" s="1"/>
      <c r="U2" s="1"/>
      <c r="V2" s="1"/>
      <c r="W2" s="1"/>
      <c r="X2" s="1"/>
      <c r="Y2" s="1"/>
      <c r="Z2" s="1"/>
    </row>
    <row r="3" spans="1:26" ht="15.75" customHeight="1">
      <c r="A3" s="4" t="s">
        <v>14</v>
      </c>
      <c r="B3" s="5" t="s">
        <v>15</v>
      </c>
      <c r="C3" s="1"/>
      <c r="D3" s="1"/>
      <c r="E3" s="1"/>
      <c r="F3" s="1"/>
      <c r="G3" s="1"/>
      <c r="H3" s="1"/>
      <c r="I3" s="1"/>
      <c r="J3" s="1"/>
      <c r="K3" s="1"/>
      <c r="L3" s="1"/>
      <c r="M3" s="1"/>
      <c r="N3" s="1"/>
      <c r="O3" s="1"/>
      <c r="P3" s="1"/>
      <c r="Q3" s="1"/>
      <c r="R3" s="1"/>
      <c r="S3" s="1"/>
      <c r="T3" s="1"/>
      <c r="U3" s="1"/>
      <c r="V3" s="1"/>
      <c r="W3" s="1"/>
      <c r="X3" s="1"/>
      <c r="Y3" s="1"/>
      <c r="Z3" s="1"/>
    </row>
    <row r="4" spans="1:26" ht="13.5" customHeight="1">
      <c r="A4" s="6" t="s">
        <v>16</v>
      </c>
      <c r="B4" s="7" t="s">
        <v>17</v>
      </c>
      <c r="C4" s="1"/>
      <c r="D4" s="1"/>
      <c r="E4" s="1"/>
      <c r="F4" s="1"/>
      <c r="G4" s="1"/>
      <c r="H4" s="1"/>
      <c r="I4" s="1"/>
      <c r="J4" s="1"/>
      <c r="K4" s="1"/>
      <c r="L4" s="1"/>
      <c r="M4" s="1"/>
      <c r="N4" s="1"/>
      <c r="O4" s="1"/>
      <c r="P4" s="1"/>
      <c r="Q4" s="1"/>
      <c r="R4" s="1"/>
      <c r="S4" s="1"/>
      <c r="T4" s="1"/>
      <c r="U4" s="1"/>
      <c r="V4" s="1"/>
      <c r="W4" s="1"/>
      <c r="X4" s="1"/>
      <c r="Y4" s="1"/>
      <c r="Z4" s="1"/>
    </row>
    <row r="5" spans="1:26" ht="13.5" customHeight="1" thickBot="1">
      <c r="A5" s="6" t="s">
        <v>18</v>
      </c>
      <c r="B5" s="8" t="s">
        <v>19</v>
      </c>
      <c r="C5" s="1"/>
      <c r="D5" s="1"/>
      <c r="E5" s="1"/>
      <c r="F5" s="1"/>
      <c r="G5" s="1"/>
      <c r="H5" s="1"/>
      <c r="I5" s="1"/>
      <c r="J5" s="1"/>
      <c r="K5" s="1"/>
      <c r="L5" s="1"/>
      <c r="M5" s="1"/>
      <c r="N5" s="1"/>
      <c r="O5" s="1"/>
      <c r="P5" s="1"/>
      <c r="Q5" s="1"/>
      <c r="R5" s="1"/>
      <c r="S5" s="1"/>
      <c r="T5" s="1"/>
      <c r="U5" s="1"/>
      <c r="V5" s="1"/>
      <c r="W5" s="1"/>
      <c r="X5" s="1"/>
      <c r="Y5" s="1"/>
      <c r="Z5" s="1"/>
    </row>
    <row r="6" spans="1:26" ht="27" customHeight="1" thickBot="1">
      <c r="A6" s="46" t="s">
        <v>20</v>
      </c>
      <c r="B6" s="48" t="s">
        <v>42</v>
      </c>
      <c r="C6" s="1"/>
      <c r="D6" s="1"/>
      <c r="E6" s="1"/>
      <c r="F6" s="1"/>
      <c r="G6" s="1"/>
      <c r="H6" s="1"/>
      <c r="I6" s="1"/>
      <c r="J6" s="1"/>
      <c r="K6" s="1"/>
      <c r="L6" s="1"/>
      <c r="M6" s="1"/>
      <c r="N6" s="1"/>
      <c r="O6" s="1"/>
      <c r="P6" s="1"/>
      <c r="Q6" s="1"/>
      <c r="R6" s="1"/>
      <c r="S6" s="1"/>
      <c r="T6" s="1"/>
      <c r="U6" s="1"/>
      <c r="V6" s="1"/>
      <c r="W6" s="1"/>
      <c r="X6" s="1"/>
      <c r="Y6" s="1"/>
      <c r="Z6" s="1"/>
    </row>
    <row r="7" spans="1:26" ht="26.25" thickBot="1">
      <c r="A7" s="9" t="s">
        <v>21</v>
      </c>
      <c r="B7" s="47" t="s">
        <v>22</v>
      </c>
      <c r="C7" s="1"/>
      <c r="D7" s="1"/>
      <c r="E7" s="1"/>
      <c r="F7" s="1"/>
      <c r="G7" s="1"/>
      <c r="H7" s="1"/>
      <c r="I7" s="1"/>
      <c r="J7" s="1"/>
      <c r="K7" s="1"/>
      <c r="L7" s="1"/>
      <c r="M7" s="1"/>
      <c r="N7" s="1"/>
      <c r="O7" s="1"/>
      <c r="P7" s="1"/>
      <c r="Q7" s="1"/>
      <c r="R7" s="1"/>
      <c r="S7" s="1"/>
      <c r="T7" s="1"/>
      <c r="U7" s="1"/>
      <c r="V7" s="1"/>
      <c r="W7" s="1"/>
      <c r="X7" s="1"/>
      <c r="Y7" s="1"/>
      <c r="Z7" s="1"/>
    </row>
    <row r="8" spans="1:26" ht="13.5" customHeight="1">
      <c r="A8" s="10" t="s">
        <v>23</v>
      </c>
      <c r="B8" s="11" t="s">
        <v>24</v>
      </c>
      <c r="C8" s="1"/>
      <c r="D8" s="1"/>
      <c r="E8" s="1"/>
      <c r="F8" s="1"/>
      <c r="G8" s="1"/>
      <c r="H8" s="1"/>
      <c r="I8" s="1"/>
      <c r="J8" s="1"/>
      <c r="K8" s="1"/>
      <c r="L8" s="1"/>
      <c r="M8" s="1"/>
      <c r="N8" s="1"/>
      <c r="O8" s="1"/>
      <c r="P8" s="1"/>
      <c r="Q8" s="1"/>
      <c r="R8" s="1"/>
      <c r="S8" s="1"/>
      <c r="T8" s="1"/>
      <c r="U8" s="1"/>
      <c r="V8" s="1"/>
      <c r="W8" s="1"/>
      <c r="X8" s="1"/>
      <c r="Y8" s="1"/>
      <c r="Z8" s="1"/>
    </row>
    <row r="9" spans="1:26" ht="13.5" customHeight="1">
      <c r="A9" s="6" t="s">
        <v>25</v>
      </c>
      <c r="B9" s="7" t="s">
        <v>26</v>
      </c>
      <c r="C9" s="1"/>
      <c r="D9" s="1"/>
      <c r="E9" s="1"/>
      <c r="F9" s="1"/>
      <c r="G9" s="1"/>
      <c r="H9" s="1"/>
      <c r="I9" s="1"/>
      <c r="J9" s="1"/>
      <c r="K9" s="1"/>
      <c r="L9" s="1"/>
      <c r="M9" s="1"/>
      <c r="N9" s="1"/>
      <c r="O9" s="1"/>
      <c r="P9" s="1"/>
      <c r="Q9" s="1"/>
      <c r="R9" s="1"/>
      <c r="S9" s="1"/>
      <c r="T9" s="1"/>
      <c r="U9" s="1"/>
      <c r="V9" s="1"/>
      <c r="W9" s="1"/>
      <c r="X9" s="1"/>
      <c r="Y9" s="1"/>
      <c r="Z9" s="1"/>
    </row>
    <row r="10" spans="1:26" ht="12.75" customHeight="1">
      <c r="A10" s="6" t="s">
        <v>27</v>
      </c>
      <c r="B10" s="7" t="s">
        <v>28</v>
      </c>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c r="A11" s="12" t="s">
        <v>29</v>
      </c>
      <c r="B11" s="13" t="s">
        <v>30</v>
      </c>
      <c r="C11" s="1"/>
      <c r="D11" s="1"/>
      <c r="E11" s="1"/>
      <c r="F11" s="1"/>
      <c r="G11" s="1"/>
      <c r="H11" s="1"/>
      <c r="I11" s="1"/>
      <c r="J11" s="1"/>
      <c r="K11" s="1"/>
      <c r="L11" s="1"/>
      <c r="M11" s="1"/>
      <c r="N11" s="1"/>
      <c r="O11" s="1"/>
      <c r="P11" s="1"/>
      <c r="Q11" s="1"/>
      <c r="R11" s="1"/>
      <c r="S11" s="1"/>
      <c r="T11" s="1"/>
      <c r="U11" s="1"/>
      <c r="V11" s="1"/>
      <c r="W11" s="1"/>
      <c r="X11" s="1"/>
      <c r="Y11" s="1"/>
      <c r="Z11" s="1"/>
    </row>
    <row r="12" spans="1:26">
      <c r="A12" s="10" t="s">
        <v>31</v>
      </c>
      <c r="B12" s="11" t="s">
        <v>32</v>
      </c>
      <c r="C12" s="1"/>
      <c r="D12" s="1"/>
      <c r="E12" s="1"/>
      <c r="F12" s="1"/>
      <c r="G12" s="1"/>
      <c r="H12" s="1"/>
      <c r="I12" s="1"/>
      <c r="J12" s="1"/>
      <c r="K12" s="1"/>
      <c r="L12" s="1"/>
      <c r="M12" s="1"/>
      <c r="N12" s="1"/>
      <c r="O12" s="1"/>
      <c r="P12" s="1"/>
      <c r="Q12" s="1"/>
      <c r="R12" s="1"/>
      <c r="S12" s="1"/>
      <c r="T12" s="1"/>
      <c r="U12" s="1"/>
      <c r="V12" s="1"/>
      <c r="W12" s="1"/>
      <c r="X12" s="1"/>
      <c r="Y12" s="1"/>
      <c r="Z12" s="1"/>
    </row>
    <row r="13" spans="1:26" ht="165.75">
      <c r="A13" s="6" t="s">
        <v>25</v>
      </c>
      <c r="B13" s="7" t="s">
        <v>50</v>
      </c>
      <c r="C13" s="1"/>
      <c r="D13" s="1"/>
      <c r="E13" s="1"/>
      <c r="F13" s="1"/>
      <c r="G13" s="1"/>
      <c r="H13" s="1"/>
      <c r="I13" s="1"/>
      <c r="J13" s="1"/>
      <c r="K13" s="1"/>
      <c r="L13" s="1"/>
      <c r="M13" s="1"/>
      <c r="N13" s="1"/>
      <c r="O13" s="1"/>
      <c r="P13" s="1"/>
      <c r="Q13" s="1"/>
      <c r="R13" s="1"/>
      <c r="S13" s="1"/>
      <c r="T13" s="1"/>
      <c r="U13" s="1"/>
      <c r="V13" s="1"/>
      <c r="W13" s="1"/>
      <c r="X13" s="1"/>
      <c r="Y13" s="1"/>
      <c r="Z13" s="1"/>
    </row>
    <row r="14" spans="1:26" ht="12" customHeight="1">
      <c r="A14" s="6" t="s">
        <v>27</v>
      </c>
      <c r="B14" s="7" t="s">
        <v>28</v>
      </c>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c r="A15" s="12" t="s">
        <v>29</v>
      </c>
      <c r="B15" s="13" t="s">
        <v>30</v>
      </c>
      <c r="C15" s="1"/>
      <c r="D15" s="1"/>
      <c r="E15" s="1"/>
      <c r="F15" s="1"/>
      <c r="G15" s="1"/>
      <c r="H15" s="1"/>
      <c r="I15" s="1"/>
      <c r="J15" s="1"/>
      <c r="K15" s="1"/>
      <c r="L15" s="1"/>
      <c r="M15" s="1"/>
      <c r="N15" s="1"/>
      <c r="O15" s="1"/>
      <c r="P15" s="1"/>
      <c r="Q15" s="1"/>
      <c r="R15" s="1"/>
      <c r="S15" s="1"/>
      <c r="T15" s="1"/>
      <c r="U15" s="1"/>
      <c r="V15" s="1"/>
      <c r="W15" s="1"/>
      <c r="X15" s="1"/>
      <c r="Y15" s="1"/>
      <c r="Z15" s="1"/>
    </row>
    <row r="16" spans="1:26" ht="27" customHeight="1">
      <c r="A16" s="10" t="s">
        <v>33</v>
      </c>
      <c r="B16" s="11" t="s">
        <v>34</v>
      </c>
      <c r="C16" s="1"/>
      <c r="D16" s="1"/>
      <c r="E16" s="1"/>
      <c r="F16" s="1"/>
      <c r="G16" s="1"/>
      <c r="H16" s="1"/>
      <c r="I16" s="1"/>
      <c r="J16" s="1"/>
      <c r="K16" s="1"/>
      <c r="L16" s="1"/>
      <c r="M16" s="1"/>
      <c r="N16" s="1"/>
      <c r="O16" s="1"/>
      <c r="P16" s="1"/>
      <c r="Q16" s="1"/>
      <c r="R16" s="1"/>
      <c r="S16" s="1"/>
      <c r="T16" s="1"/>
      <c r="U16" s="1"/>
      <c r="V16" s="1"/>
      <c r="W16" s="1"/>
      <c r="X16" s="1"/>
      <c r="Y16" s="1"/>
      <c r="Z16" s="1"/>
    </row>
    <row r="17" spans="1:26" ht="51.75" customHeight="1">
      <c r="A17" s="6" t="s">
        <v>25</v>
      </c>
      <c r="B17" s="7" t="s">
        <v>35</v>
      </c>
      <c r="C17" s="1"/>
      <c r="D17" s="1"/>
      <c r="E17" s="1"/>
      <c r="F17" s="1"/>
      <c r="G17" s="1"/>
      <c r="H17" s="1"/>
      <c r="I17" s="1"/>
      <c r="J17" s="1"/>
      <c r="K17" s="1"/>
      <c r="L17" s="1"/>
      <c r="M17" s="1"/>
      <c r="N17" s="1"/>
      <c r="O17" s="1"/>
      <c r="P17" s="1"/>
      <c r="Q17" s="1"/>
      <c r="R17" s="1"/>
      <c r="S17" s="1"/>
      <c r="T17" s="1"/>
      <c r="U17" s="1"/>
      <c r="V17" s="1"/>
      <c r="W17" s="1"/>
      <c r="X17" s="1"/>
      <c r="Y17" s="1"/>
      <c r="Z17" s="1"/>
    </row>
    <row r="18" spans="1:26" ht="13.5" customHeight="1">
      <c r="A18" s="6" t="s">
        <v>27</v>
      </c>
      <c r="B18" s="7" t="s">
        <v>19</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c r="A19" s="12" t="s">
        <v>29</v>
      </c>
      <c r="B19" s="13" t="s">
        <v>36</v>
      </c>
      <c r="C19" s="1"/>
      <c r="D19" s="1"/>
      <c r="E19" s="1"/>
      <c r="F19" s="1"/>
      <c r="G19" s="1"/>
      <c r="H19" s="1"/>
      <c r="I19" s="1"/>
      <c r="J19" s="1"/>
      <c r="K19" s="1"/>
      <c r="L19" s="1"/>
      <c r="M19" s="1"/>
      <c r="N19" s="1"/>
      <c r="O19" s="1"/>
      <c r="P19" s="1"/>
      <c r="Q19" s="1"/>
      <c r="R19" s="1"/>
      <c r="S19" s="1"/>
      <c r="T19" s="1"/>
      <c r="U19" s="1"/>
      <c r="V19" s="1"/>
      <c r="W19" s="1"/>
      <c r="X19" s="1"/>
      <c r="Y19" s="1"/>
      <c r="Z19" s="1"/>
    </row>
    <row r="20" spans="1:26" ht="30">
      <c r="A20" s="4" t="s">
        <v>37</v>
      </c>
      <c r="B20" s="5" t="s">
        <v>38</v>
      </c>
      <c r="C20" s="1"/>
      <c r="D20" s="1"/>
      <c r="E20" s="1"/>
      <c r="F20" s="1"/>
      <c r="G20" s="1"/>
      <c r="H20" s="1"/>
      <c r="I20" s="1"/>
      <c r="J20" s="1"/>
      <c r="K20" s="1"/>
      <c r="L20" s="1"/>
      <c r="M20" s="1"/>
      <c r="N20" s="1"/>
      <c r="O20" s="1"/>
      <c r="P20" s="1"/>
      <c r="Q20" s="1"/>
      <c r="R20" s="1"/>
      <c r="S20" s="1"/>
      <c r="T20" s="1"/>
      <c r="U20" s="1"/>
      <c r="V20" s="1"/>
      <c r="W20" s="1"/>
      <c r="X20" s="1"/>
      <c r="Y20" s="1"/>
      <c r="Z20" s="1"/>
    </row>
    <row r="21" spans="1:26">
      <c r="A21" s="4" t="s">
        <v>39</v>
      </c>
      <c r="B21" s="5" t="s">
        <v>19</v>
      </c>
      <c r="C21" s="1"/>
      <c r="D21" s="1"/>
      <c r="E21" s="1"/>
      <c r="F21" s="1"/>
      <c r="G21" s="1"/>
      <c r="H21" s="1"/>
      <c r="I21" s="1"/>
      <c r="J21" s="1"/>
      <c r="K21" s="1"/>
      <c r="L21" s="1"/>
      <c r="M21" s="1"/>
      <c r="N21" s="1"/>
      <c r="O21" s="1"/>
      <c r="P21" s="1"/>
      <c r="Q21" s="1"/>
      <c r="R21" s="1"/>
      <c r="S21" s="1"/>
      <c r="T21" s="1"/>
      <c r="U21" s="1"/>
      <c r="V21" s="1"/>
      <c r="W21" s="1"/>
      <c r="X21" s="1"/>
      <c r="Y21" s="1"/>
      <c r="Z21" s="1"/>
    </row>
    <row r="22" spans="1:26">
      <c r="A22" s="6" t="s">
        <v>40</v>
      </c>
      <c r="B22" s="7" t="s">
        <v>38</v>
      </c>
      <c r="C22" s="1"/>
      <c r="D22" s="1"/>
      <c r="E22" s="1"/>
      <c r="F22" s="1"/>
      <c r="G22" s="1"/>
      <c r="H22" s="1"/>
      <c r="I22" s="1"/>
      <c r="J22" s="1"/>
      <c r="K22" s="1"/>
      <c r="L22" s="1"/>
      <c r="M22" s="1"/>
      <c r="N22" s="1"/>
      <c r="O22" s="1"/>
      <c r="P22" s="1"/>
      <c r="Q22" s="1"/>
      <c r="R22" s="1"/>
      <c r="S22" s="1"/>
      <c r="T22" s="1"/>
      <c r="U22" s="1"/>
      <c r="V22" s="1"/>
      <c r="W22" s="1"/>
      <c r="X22" s="1"/>
      <c r="Y22" s="1"/>
      <c r="Z22" s="1"/>
    </row>
    <row r="23" spans="1:26" ht="66.75" customHeight="1">
      <c r="A23" s="12" t="s">
        <v>41</v>
      </c>
      <c r="B23" s="13" t="s">
        <v>49</v>
      </c>
      <c r="C23" s="1"/>
      <c r="D23" s="1"/>
      <c r="E23" s="1"/>
      <c r="F23" s="1"/>
      <c r="G23" s="1"/>
      <c r="H23" s="1"/>
      <c r="I23" s="1"/>
      <c r="J23" s="1"/>
      <c r="K23" s="1"/>
      <c r="L23" s="1"/>
      <c r="M23" s="1"/>
      <c r="N23" s="1"/>
      <c r="O23" s="1"/>
      <c r="P23" s="1"/>
      <c r="Q23" s="1"/>
      <c r="R23" s="1"/>
      <c r="S23" s="1"/>
      <c r="T23" s="1"/>
      <c r="U23" s="1"/>
      <c r="V23" s="1"/>
      <c r="W23" s="1"/>
      <c r="X23" s="1"/>
      <c r="Y23" s="1"/>
      <c r="Z23" s="1"/>
    </row>
    <row r="24" spans="1:26" ht="12"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
    <mergeCell ref="A1:B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FIN_PT</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mlpolonara</dc:creator>
  <cp:lastModifiedBy>Melina Giselle Silva</cp:lastModifiedBy>
  <dcterms:created xsi:type="dcterms:W3CDTF">2011-08-26T14:20:04Z</dcterms:created>
  <dcterms:modified xsi:type="dcterms:W3CDTF">2026-03-20T16:02:13Z</dcterms:modified>
</cp:coreProperties>
</file>