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INTERMEDIACION FINANCIERA Y SEGUROS\ENTIDADES FINANCIERAS\"/>
    </mc:Choice>
  </mc:AlternateContent>
  <xr:revisionPtr revIDLastSave="0" documentId="13_ncr:1_{0831EA55-072F-4C12-88FF-F5F7C14C44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_EFT_AX01" sheetId="1" r:id="rId1"/>
    <sheet name="Ficha técnica" sheetId="2" r:id="rId2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A13" i="1" l="1"/>
  <c r="CA11" i="1"/>
  <c r="CA7" i="1"/>
  <c r="CA6" i="1"/>
  <c r="CA14" i="1" s="1"/>
  <c r="BZ13" i="1"/>
  <c r="BZ11" i="1"/>
  <c r="BZ7" i="1"/>
  <c r="BZ6" i="1"/>
  <c r="BZ14" i="1" s="1"/>
  <c r="BW13" i="1"/>
  <c r="BW11" i="1"/>
  <c r="BW7" i="1"/>
  <c r="BW6" i="1"/>
  <c r="BW14" i="1" s="1"/>
  <c r="BV13" i="1"/>
  <c r="BV11" i="1"/>
  <c r="BV7" i="1"/>
  <c r="BV6" i="1"/>
  <c r="BV14" i="1" s="1"/>
  <c r="CA15" i="1" l="1"/>
  <c r="BZ15" i="1"/>
  <c r="BV15" i="1"/>
  <c r="BW15" i="1"/>
  <c r="BJ11" i="1"/>
  <c r="BJ7" i="1"/>
  <c r="BJ6" i="1"/>
  <c r="BJ14" i="1" s="1"/>
  <c r="BJ13" i="1"/>
  <c r="BH11" i="1"/>
  <c r="BH7" i="1"/>
  <c r="BH6" i="1"/>
  <c r="BH14" i="1" s="1"/>
  <c r="BH13" i="1"/>
  <c r="BF14" i="1"/>
  <c r="BF13" i="1"/>
  <c r="BF11" i="1"/>
  <c r="BF7" i="1"/>
  <c r="BA14" i="1"/>
  <c r="BA13" i="1"/>
  <c r="BA7" i="1"/>
  <c r="BA15" i="1" s="1"/>
  <c r="AV14" i="1"/>
  <c r="AV13" i="1"/>
  <c r="AV7" i="1"/>
  <c r="AV15" i="1" s="1"/>
  <c r="AN15" i="1"/>
  <c r="AN14" i="1"/>
  <c r="AN13" i="1"/>
  <c r="BJ15" i="1" l="1"/>
  <c r="BF15" i="1"/>
  <c r="BH15" i="1"/>
</calcChain>
</file>

<file path=xl/sharedStrings.xml><?xml version="1.0" encoding="utf-8"?>
<sst xmlns="http://schemas.openxmlformats.org/spreadsheetml/2006/main" count="133" uniqueCount="53">
  <si>
    <t>Jurisdicción</t>
  </si>
  <si>
    <t>Total país</t>
  </si>
  <si>
    <t>Casas centrales</t>
  </si>
  <si>
    <t>Sucursales</t>
  </si>
  <si>
    <t>Cajeros automáticos</t>
  </si>
  <si>
    <t>Ciudad de Buenos Aires</t>
  </si>
  <si>
    <t>Participación relativa de la Ciudad de Buenos Aires/Total  país</t>
  </si>
  <si>
    <t xml:space="preserve">FICHA TECNICA </t>
  </si>
  <si>
    <t>Archivo</t>
  </si>
  <si>
    <t xml:space="preserve">Área Temática </t>
  </si>
  <si>
    <t>Intermediación Financiera y Seguros</t>
  </si>
  <si>
    <t xml:space="preserve">Tema </t>
  </si>
  <si>
    <t>Entidades financieras</t>
  </si>
  <si>
    <t>Subtema</t>
  </si>
  <si>
    <t>No corresponde</t>
  </si>
  <si>
    <t>Serie</t>
  </si>
  <si>
    <t>Cantidad de entidades financieras (casas centrales, sucursales y cajeros automáticos)</t>
  </si>
  <si>
    <t>Objetivo</t>
  </si>
  <si>
    <t>Variable 1</t>
  </si>
  <si>
    <t>Casas Centrales</t>
  </si>
  <si>
    <t xml:space="preserve">Definición Operativa </t>
  </si>
  <si>
    <t>Unidad de Medida</t>
  </si>
  <si>
    <t>Método de Cálculo (formula)</t>
  </si>
  <si>
    <t>No aplica</t>
  </si>
  <si>
    <t>Variable 2</t>
  </si>
  <si>
    <t>Variable 3</t>
  </si>
  <si>
    <t>Periodicidad de Recepción (secundaria)</t>
  </si>
  <si>
    <t>Mensual</t>
  </si>
  <si>
    <t>periodicidad de recolección (primaria)</t>
  </si>
  <si>
    <t xml:space="preserve">Periodicidad de Difusión </t>
  </si>
  <si>
    <t>Fuente</t>
  </si>
  <si>
    <t>Trimestral</t>
  </si>
  <si>
    <t>Mostrar el total de entidades financieras por jurisdiccion y la participación de la Ciudad en el territorio nacional</t>
  </si>
  <si>
    <t>Variable 4</t>
  </si>
  <si>
    <t>Participación relativa</t>
  </si>
  <si>
    <t>Entidades financieras Ciudad/entidades financieras País*100</t>
  </si>
  <si>
    <t>Es el resultado del cociente de las entidades financieras del territorio nacional y las entidades financieras de la CABA multiplicado por 100</t>
  </si>
  <si>
    <t>Porcentaje</t>
  </si>
  <si>
    <t>Casa central</t>
  </si>
  <si>
    <t>Sucursal</t>
  </si>
  <si>
    <t>Corresponde al total de entidades habilitadas por el BCRA en el territorio nacional y en la CABA</t>
  </si>
  <si>
    <t>Corresponde al total de filiales habilitadas en el territorio nacional y en la CABA</t>
  </si>
  <si>
    <t>Corresponde al total de máquinas de operaciones bancarias distribuídas en el territorio nacional y en la CABA</t>
  </si>
  <si>
    <t>1er. Trimestre</t>
  </si>
  <si>
    <t>3er. Trimestre</t>
  </si>
  <si>
    <t>4to. Trimestre</t>
  </si>
  <si>
    <t>2do. trimestre</t>
  </si>
  <si>
    <t>3er. trimestre</t>
  </si>
  <si>
    <t>Fin_EFT_AX01</t>
  </si>
  <si>
    <t>4to trimestre</t>
  </si>
  <si>
    <r>
      <t>Fuente</t>
    </r>
    <r>
      <rPr>
        <sz val="8"/>
        <rFont val="Arial"/>
        <family val="2"/>
      </rPr>
      <t xml:space="preserve">: Instituto de Estadística y Censos de la Ciudad Autónoma de Buenos Aires (Jefatura de Gabinete de Ministros - GCBA) sobre la base de datos del Banco Central de la República Argentina. Superintendencia de Entidades Financieras y Cambiarias. Información de Entidades Financieras. </t>
    </r>
  </si>
  <si>
    <t xml:space="preserve">Instituto de Estadística y Censos de la Ciudad Autónoma de Buenos Aires (Jefatura de Gabinete de Ministros - GCBA) sobre la base de datos del Banco Central de la República Argentina. Superintendencia de Entidades Financieras y Cambiarias. Información de Entidades Financieras. </t>
  </si>
  <si>
    <t>Casas centrales, sucursales y cajeros automáticos de entidades financieras por jurisdicción y participación relativa de la Ciudad en el total del país. Total país y Ciudad de Buenos Aires. 1er. trimestre de 2009/1er. trimestre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</si>
</sst>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0.0"/>
    <numFmt numFmtId="166" formatCode="#,##0.0"/>
    <numFmt numFmtId="167" formatCode="_-* #,##0.00\ _P_t_s_-;\-* #,##0.00\ _P_t_s_-;_-* &quot;-&quot;??\ _P_t_s_-;_-@_-"/>
    <numFmt numFmtId="168" formatCode="mmmm\ yyyy"/>
    <numFmt numFmtId="169" formatCode="_-* #,##0\ _P_t_s_-;\-* #,##0\ _P_t_s_-;_-* &quot;-&quot;??\ _P_t_s_-;_-@_-"/>
    <numFmt numFmtId="170" formatCode="_(&quot;N$&quot;* #,##0_);_(&quot;N$&quot;* \(#,##0\);_(&quot;N$&quot;* &quot;-&quot;_);_(@_)"/>
  </numFmts>
  <fonts count="17" x14ac:knownFonts="1"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2"/>
      <name val="Times New Roman"/>
      <family val="1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4">
    <xf numFmtId="0" fontId="0" fillId="0" borderId="0"/>
    <xf numFmtId="4" fontId="7" fillId="0" borderId="1">
      <alignment horizontal="center" vertical="center" wrapText="1"/>
    </xf>
    <xf numFmtId="167" fontId="4" fillId="0" borderId="0" applyNumberFormat="0" applyFill="0" applyBorder="0" applyProtection="0">
      <alignment horizontal="center" vertical="center" wrapText="1"/>
    </xf>
    <xf numFmtId="168" fontId="4" fillId="0" borderId="0">
      <alignment horizontal="center"/>
    </xf>
    <xf numFmtId="165" fontId="4" fillId="0" borderId="0" applyBorder="0">
      <alignment horizontal="center"/>
    </xf>
    <xf numFmtId="169" fontId="4" fillId="0" borderId="0" applyNumberFormat="0">
      <alignment horizontal="right"/>
    </xf>
    <xf numFmtId="0" fontId="7" fillId="0" borderId="1" applyNumberFormat="0" applyAlignment="0"/>
    <xf numFmtId="170" fontId="8" fillId="0" borderId="0">
      <protection locked="0"/>
    </xf>
    <xf numFmtId="170" fontId="9" fillId="0" borderId="0">
      <protection locked="0"/>
    </xf>
    <xf numFmtId="170" fontId="8" fillId="0" borderId="0">
      <protection locked="0"/>
    </xf>
    <xf numFmtId="170" fontId="10" fillId="0" borderId="0">
      <protection locked="0"/>
    </xf>
    <xf numFmtId="170" fontId="10" fillId="0" borderId="0">
      <protection locked="0"/>
    </xf>
    <xf numFmtId="170" fontId="9" fillId="0" borderId="0">
      <protection locked="0"/>
    </xf>
    <xf numFmtId="170" fontId="8" fillId="0" borderId="0">
      <protection locked="0"/>
    </xf>
    <xf numFmtId="168" fontId="4" fillId="0" borderId="2" applyNumberFormat="0" applyFont="0" applyFill="0" applyAlignment="0" applyProtection="0">
      <alignment horizontal="center"/>
    </xf>
    <xf numFmtId="4" fontId="11" fillId="0" borderId="2" applyNumberFormat="0" applyFont="0" applyAlignment="0">
      <alignment horizontal="center"/>
    </xf>
    <xf numFmtId="0" fontId="6" fillId="0" borderId="0"/>
    <xf numFmtId="164" fontId="1" fillId="0" borderId="0" applyFont="0" applyFill="0" applyBorder="0" applyAlignment="0" applyProtection="0"/>
    <xf numFmtId="4" fontId="2" fillId="0" borderId="0"/>
    <xf numFmtId="3" fontId="5" fillId="0" borderId="0">
      <alignment horizontal="center" vertical="top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66">
    <xf numFmtId="0" fontId="0" fillId="0" borderId="0" xfId="0"/>
    <xf numFmtId="0" fontId="3" fillId="2" borderId="0" xfId="0" applyFont="1" applyFill="1"/>
    <xf numFmtId="0" fontId="0" fillId="2" borderId="0" xfId="0" applyFill="1"/>
    <xf numFmtId="0" fontId="5" fillId="2" borderId="0" xfId="0" applyFont="1" applyFill="1" applyAlignment="1">
      <alignment horizontal="left"/>
    </xf>
    <xf numFmtId="0" fontId="4" fillId="2" borderId="0" xfId="0" applyFont="1" applyFill="1"/>
    <xf numFmtId="0" fontId="3" fillId="2" borderId="0" xfId="0" applyFont="1" applyFill="1" applyAlignment="1">
      <alignment wrapText="1"/>
    </xf>
    <xf numFmtId="3" fontId="4" fillId="2" borderId="0" xfId="0" applyNumberFormat="1" applyFont="1" applyFill="1" applyAlignment="1">
      <alignment horizontal="right"/>
    </xf>
    <xf numFmtId="3" fontId="4" fillId="2" borderId="0" xfId="0" applyNumberFormat="1" applyFont="1" applyFill="1"/>
    <xf numFmtId="0" fontId="5" fillId="2" borderId="3" xfId="0" applyFont="1" applyFill="1" applyBorder="1" applyAlignment="1">
      <alignment wrapText="1"/>
    </xf>
    <xf numFmtId="165" fontId="4" fillId="2" borderId="0" xfId="0" applyNumberFormat="1" applyFont="1" applyFill="1" applyAlignment="1">
      <alignment horizontal="right"/>
    </xf>
    <xf numFmtId="166" fontId="4" fillId="2" borderId="0" xfId="0" applyNumberFormat="1" applyFont="1" applyFill="1"/>
    <xf numFmtId="0" fontId="0" fillId="2" borderId="0" xfId="0" applyFill="1" applyAlignment="1">
      <alignment vertical="justify"/>
    </xf>
    <xf numFmtId="0" fontId="4" fillId="2" borderId="0" xfId="0" applyFont="1" applyFill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0" fillId="2" borderId="5" xfId="0" applyFill="1" applyBorder="1"/>
    <xf numFmtId="0" fontId="0" fillId="2" borderId="4" xfId="0" applyFill="1" applyBorder="1"/>
    <xf numFmtId="0" fontId="12" fillId="2" borderId="0" xfId="0" applyFont="1" applyFill="1"/>
    <xf numFmtId="0" fontId="3" fillId="3" borderId="0" xfId="0" applyFont="1" applyFill="1"/>
    <xf numFmtId="0" fontId="14" fillId="3" borderId="6" xfId="0" applyFont="1" applyFill="1" applyBorder="1" applyAlignment="1">
      <alignment horizontal="center" vertical="top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top" wrapText="1"/>
    </xf>
    <xf numFmtId="0" fontId="14" fillId="3" borderId="9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top" wrapText="1"/>
    </xf>
    <xf numFmtId="0" fontId="14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top" wrapText="1"/>
    </xf>
    <xf numFmtId="0" fontId="14" fillId="3" borderId="13" xfId="0" applyFont="1" applyFill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top" wrapText="1"/>
    </xf>
    <xf numFmtId="0" fontId="2" fillId="3" borderId="16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wrapText="1"/>
    </xf>
    <xf numFmtId="0" fontId="0" fillId="2" borderId="3" xfId="0" applyFill="1" applyBorder="1"/>
    <xf numFmtId="165" fontId="4" fillId="2" borderId="3" xfId="0" applyNumberFormat="1" applyFont="1" applyFill="1" applyBorder="1" applyAlignment="1">
      <alignment horizontal="right"/>
    </xf>
    <xf numFmtId="3" fontId="3" fillId="2" borderId="0" xfId="0" applyNumberFormat="1" applyFont="1" applyFill="1"/>
    <xf numFmtId="0" fontId="5" fillId="2" borderId="3" xfId="0" applyFont="1" applyFill="1" applyBorder="1" applyAlignment="1">
      <alignment horizontal="left"/>
    </xf>
    <xf numFmtId="3" fontId="4" fillId="2" borderId="3" xfId="0" applyNumberFormat="1" applyFont="1" applyFill="1" applyBorder="1" applyAlignment="1">
      <alignment horizontal="center"/>
    </xf>
    <xf numFmtId="3" fontId="4" fillId="2" borderId="3" xfId="0" applyNumberFormat="1" applyFont="1" applyFill="1" applyBorder="1"/>
    <xf numFmtId="3" fontId="3" fillId="2" borderId="3" xfId="0" applyNumberFormat="1" applyFont="1" applyFill="1" applyBorder="1"/>
    <xf numFmtId="3" fontId="4" fillId="2" borderId="3" xfId="0" applyNumberFormat="1" applyFont="1" applyFill="1" applyBorder="1" applyAlignment="1">
      <alignment horizontal="right"/>
    </xf>
    <xf numFmtId="0" fontId="0" fillId="2" borderId="3" xfId="0" applyFill="1" applyBorder="1" applyAlignment="1">
      <alignment vertical="top"/>
    </xf>
    <xf numFmtId="0" fontId="7" fillId="2" borderId="3" xfId="0" applyFont="1" applyFill="1" applyBorder="1" applyAlignment="1">
      <alignment wrapText="1"/>
    </xf>
    <xf numFmtId="3" fontId="0" fillId="2" borderId="0" xfId="0" applyNumberFormat="1" applyFill="1"/>
    <xf numFmtId="3" fontId="0" fillId="2" borderId="3" xfId="0" applyNumberFormat="1" applyFill="1" applyBorder="1"/>
    <xf numFmtId="0" fontId="6" fillId="2" borderId="3" xfId="0" applyFont="1" applyFill="1" applyBorder="1" applyAlignment="1">
      <alignment vertical="top"/>
    </xf>
    <xf numFmtId="165" fontId="4" fillId="2" borderId="4" xfId="0" applyNumberFormat="1" applyFont="1" applyFill="1" applyBorder="1" applyAlignment="1">
      <alignment horizontal="right"/>
    </xf>
    <xf numFmtId="3" fontId="4" fillId="2" borderId="4" xfId="0" applyNumberFormat="1" applyFont="1" applyFill="1" applyBorder="1"/>
    <xf numFmtId="0" fontId="3" fillId="2" borderId="4" xfId="0" applyFont="1" applyFill="1" applyBorder="1"/>
    <xf numFmtId="0" fontId="3" fillId="2" borderId="0" xfId="0" applyFont="1" applyFill="1" applyAlignment="1">
      <alignment vertical="top"/>
    </xf>
    <xf numFmtId="0" fontId="0" fillId="2" borderId="4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 vertical="justify"/>
    </xf>
    <xf numFmtId="0" fontId="4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</cellXfs>
  <cellStyles count="24">
    <cellStyle name="Cabezal" xfId="1" xr:uid="{00000000-0005-0000-0000-000000000000}"/>
    <cellStyle name="coltit" xfId="2" xr:uid="{00000000-0005-0000-0000-000001000000}"/>
    <cellStyle name="Columna títulos" xfId="3" xr:uid="{00000000-0005-0000-0000-000002000000}"/>
    <cellStyle name="cuadro" xfId="4" xr:uid="{00000000-0005-0000-0000-000003000000}"/>
    <cellStyle name="datos" xfId="5" xr:uid="{00000000-0005-0000-0000-000004000000}"/>
    <cellStyle name="Encabezado" xfId="6" xr:uid="{00000000-0005-0000-0000-000005000000}"/>
    <cellStyle name="F2" xfId="7" xr:uid="{00000000-0005-0000-0000-000006000000}"/>
    <cellStyle name="F3" xfId="8" xr:uid="{00000000-0005-0000-0000-000007000000}"/>
    <cellStyle name="F4" xfId="9" xr:uid="{00000000-0005-0000-0000-000008000000}"/>
    <cellStyle name="F5" xfId="10" xr:uid="{00000000-0005-0000-0000-000009000000}"/>
    <cellStyle name="F6" xfId="11" xr:uid="{00000000-0005-0000-0000-00000A000000}"/>
    <cellStyle name="F7" xfId="12" xr:uid="{00000000-0005-0000-0000-00000B000000}"/>
    <cellStyle name="F8" xfId="13" xr:uid="{00000000-0005-0000-0000-00000C000000}"/>
    <cellStyle name="Fin del cuadro" xfId="14" xr:uid="{00000000-0005-0000-0000-00000D000000}"/>
    <cellStyle name="fincuadro" xfId="15" xr:uid="{00000000-0005-0000-0000-00000E000000}"/>
    <cellStyle name="fuente" xfId="16" xr:uid="{00000000-0005-0000-0000-00000F000000}"/>
    <cellStyle name="Hipervínculo" xfId="20" builtinId="8" hidden="1"/>
    <cellStyle name="Hipervínculo" xfId="22" builtinId="8" hidden="1"/>
    <cellStyle name="Hipervínculo visitado" xfId="21" builtinId="9" hidden="1"/>
    <cellStyle name="Hipervínculo visitado" xfId="23" builtinId="9" hidden="1"/>
    <cellStyle name="Millares 2" xfId="17" xr:uid="{00000000-0005-0000-0000-000014000000}"/>
    <cellStyle name="Normal" xfId="0" builtinId="0"/>
    <cellStyle name="titulo" xfId="18" xr:uid="{00000000-0005-0000-0000-000016000000}"/>
    <cellStyle name="totcuadro" xfId="19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43"/>
  <sheetViews>
    <sheetView tabSelected="1" workbookViewId="0">
      <pane xSplit="1" topLeftCell="B1" activePane="topRight" state="frozen"/>
      <selection pane="topRight"/>
    </sheetView>
  </sheetViews>
  <sheetFormatPr baseColWidth="10" defaultColWidth="12.6640625" defaultRowHeight="12.75" customHeight="1" x14ac:dyDescent="0.25"/>
  <cols>
    <col min="1" max="1" width="30.44140625" style="2" customWidth="1"/>
    <col min="2" max="5" width="12.6640625" style="2" customWidth="1"/>
    <col min="6" max="6" width="1.44140625" style="2" customWidth="1"/>
    <col min="7" max="10" width="12.6640625" style="2" customWidth="1"/>
    <col min="11" max="11" width="1.109375" style="2" customWidth="1"/>
    <col min="12" max="15" width="12.6640625" style="2" customWidth="1"/>
    <col min="16" max="16" width="0.6640625" style="2" customWidth="1"/>
    <col min="17" max="20" width="12.6640625" style="2"/>
    <col min="21" max="21" width="1" style="2" customWidth="1"/>
    <col min="22" max="25" width="12.6640625" style="2"/>
    <col min="26" max="26" width="1" style="2" customWidth="1"/>
    <col min="27" max="30" width="12.6640625" style="2"/>
    <col min="31" max="31" width="1" style="2" customWidth="1"/>
    <col min="32" max="35" width="12.6640625" style="2"/>
    <col min="36" max="36" width="1" style="2" customWidth="1"/>
    <col min="37" max="40" width="12.6640625" style="2"/>
    <col min="41" max="41" width="1.44140625" style="2" customWidth="1"/>
    <col min="42" max="44" width="12.6640625" style="2"/>
    <col min="45" max="45" width="13.44140625" style="2" customWidth="1"/>
    <col min="46" max="46" width="1.44140625" style="2" customWidth="1"/>
    <col min="47" max="50" width="12.6640625" style="2"/>
    <col min="51" max="51" width="1.44140625" style="2" customWidth="1"/>
    <col min="52" max="55" width="12.6640625" style="2"/>
    <col min="56" max="56" width="1.44140625" style="2" customWidth="1"/>
    <col min="57" max="59" width="12.6640625" style="2"/>
    <col min="60" max="60" width="12.6640625" style="2" customWidth="1"/>
    <col min="61" max="61" width="1.44140625" style="2" customWidth="1"/>
    <col min="62" max="65" width="12.6640625" style="2"/>
    <col min="66" max="66" width="1.44140625" style="2" customWidth="1"/>
    <col min="67" max="70" width="12.6640625" style="2"/>
    <col min="71" max="71" width="1.33203125" style="2" customWidth="1"/>
    <col min="72" max="75" width="12.6640625" style="2"/>
    <col min="76" max="76" width="1.44140625" style="2" customWidth="1"/>
    <col min="77" max="80" width="12.6640625" style="2"/>
    <col min="81" max="81" width="1.44140625" style="2" customWidth="1"/>
    <col min="82" max="16384" width="12.6640625" style="2"/>
  </cols>
  <sheetData>
    <row r="1" spans="1:82" ht="12.75" customHeight="1" x14ac:dyDescent="0.25">
      <c r="A1" s="54" t="s">
        <v>52</v>
      </c>
      <c r="B1" s="11"/>
      <c r="C1" s="11"/>
      <c r="D1" s="11"/>
      <c r="E1" s="11"/>
      <c r="F1" s="1"/>
      <c r="G1" s="1"/>
      <c r="H1" s="1"/>
      <c r="I1" s="1"/>
      <c r="S1" s="17"/>
      <c r="T1" s="17"/>
      <c r="U1" s="17"/>
      <c r="V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I1" s="17"/>
      <c r="BJ1" s="17"/>
      <c r="BK1" s="17"/>
      <c r="BL1" s="17"/>
      <c r="BM1" s="17"/>
      <c r="BO1" s="17"/>
      <c r="BP1" s="17"/>
      <c r="BQ1" s="17"/>
      <c r="BR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</row>
    <row r="2" spans="1:82" ht="12.75" customHeight="1" x14ac:dyDescent="0.25">
      <c r="A2" s="62" t="s">
        <v>0</v>
      </c>
      <c r="B2" s="61">
        <v>2009</v>
      </c>
      <c r="C2" s="61"/>
      <c r="D2" s="61"/>
      <c r="E2" s="61"/>
      <c r="F2" s="15"/>
      <c r="G2" s="61">
        <v>2010</v>
      </c>
      <c r="H2" s="61"/>
      <c r="I2" s="61"/>
      <c r="J2" s="61"/>
      <c r="K2" s="16"/>
      <c r="L2" s="61">
        <v>2011</v>
      </c>
      <c r="M2" s="61"/>
      <c r="N2" s="61"/>
      <c r="O2" s="61"/>
      <c r="P2" s="16"/>
      <c r="Q2" s="61">
        <v>2012</v>
      </c>
      <c r="R2" s="61"/>
      <c r="S2" s="61"/>
      <c r="T2" s="61"/>
      <c r="U2" s="16"/>
      <c r="V2" s="59">
        <v>2013</v>
      </c>
      <c r="W2" s="59"/>
      <c r="X2" s="59"/>
      <c r="Y2" s="16"/>
      <c r="Z2" s="16"/>
      <c r="AA2" s="59">
        <v>2014</v>
      </c>
      <c r="AB2" s="59"/>
      <c r="AC2" s="59"/>
      <c r="AD2" s="59"/>
      <c r="AF2" s="58">
        <v>2015</v>
      </c>
      <c r="AG2" s="58"/>
      <c r="AH2" s="58"/>
      <c r="AI2" s="58"/>
      <c r="AK2" s="59">
        <v>2016</v>
      </c>
      <c r="AL2" s="59"/>
      <c r="AM2" s="59"/>
      <c r="AN2" s="59"/>
      <c r="AP2" s="59">
        <v>2017</v>
      </c>
      <c r="AQ2" s="59"/>
      <c r="AR2" s="59"/>
      <c r="AS2" s="59"/>
      <c r="AT2"/>
      <c r="AU2" s="59">
        <v>2018</v>
      </c>
      <c r="AV2" s="59"/>
      <c r="AW2" s="59"/>
      <c r="AX2" s="60"/>
      <c r="AZ2" s="60">
        <v>2019</v>
      </c>
      <c r="BA2" s="60"/>
      <c r="BB2" s="60"/>
      <c r="BC2" s="60"/>
      <c r="BE2" s="59">
        <v>2020</v>
      </c>
      <c r="BF2" s="59"/>
      <c r="BG2" s="59"/>
      <c r="BH2" s="59"/>
      <c r="BJ2" s="60">
        <v>2021</v>
      </c>
      <c r="BK2" s="60"/>
      <c r="BL2" s="60"/>
      <c r="BM2" s="60"/>
      <c r="BO2" s="59">
        <v>2022</v>
      </c>
      <c r="BP2" s="59"/>
      <c r="BQ2" s="59"/>
      <c r="BR2" s="59"/>
      <c r="BT2" s="60">
        <v>2023</v>
      </c>
      <c r="BU2" s="60"/>
      <c r="BV2" s="60"/>
      <c r="BW2" s="60"/>
      <c r="BY2" s="60">
        <v>2024</v>
      </c>
      <c r="BZ2" s="60"/>
      <c r="CA2" s="60"/>
      <c r="CB2" s="60"/>
      <c r="CD2" s="57">
        <v>2025</v>
      </c>
    </row>
    <row r="3" spans="1:82" ht="12.75" customHeight="1" x14ac:dyDescent="0.25">
      <c r="A3" s="63"/>
      <c r="B3" s="13" t="s">
        <v>43</v>
      </c>
      <c r="C3" s="32" t="s">
        <v>46</v>
      </c>
      <c r="D3" s="14" t="s">
        <v>44</v>
      </c>
      <c r="E3" s="14" t="s">
        <v>45</v>
      </c>
      <c r="F3" s="1"/>
      <c r="G3" s="13" t="s">
        <v>43</v>
      </c>
      <c r="H3" s="32" t="s">
        <v>46</v>
      </c>
      <c r="I3" s="14" t="s">
        <v>44</v>
      </c>
      <c r="J3" s="14" t="s">
        <v>45</v>
      </c>
      <c r="L3" s="13" t="s">
        <v>43</v>
      </c>
      <c r="M3" s="32" t="s">
        <v>46</v>
      </c>
      <c r="N3" s="14" t="s">
        <v>44</v>
      </c>
      <c r="O3" s="14" t="s">
        <v>45</v>
      </c>
      <c r="Q3" s="13" t="s">
        <v>43</v>
      </c>
      <c r="R3" s="32" t="s">
        <v>46</v>
      </c>
      <c r="S3" s="14" t="s">
        <v>44</v>
      </c>
      <c r="T3" s="14" t="s">
        <v>45</v>
      </c>
      <c r="V3" s="13" t="s">
        <v>43</v>
      </c>
      <c r="W3" s="32" t="s">
        <v>46</v>
      </c>
      <c r="X3" s="14" t="s">
        <v>44</v>
      </c>
      <c r="Y3" s="14" t="s">
        <v>45</v>
      </c>
      <c r="AA3" s="13" t="s">
        <v>43</v>
      </c>
      <c r="AB3" s="32" t="s">
        <v>46</v>
      </c>
      <c r="AC3" s="14" t="s">
        <v>44</v>
      </c>
      <c r="AD3" s="14" t="s">
        <v>45</v>
      </c>
      <c r="AF3" s="13" t="s">
        <v>43</v>
      </c>
      <c r="AG3" s="32" t="s">
        <v>46</v>
      </c>
      <c r="AH3" s="14" t="s">
        <v>44</v>
      </c>
      <c r="AI3" s="14" t="s">
        <v>45</v>
      </c>
      <c r="AK3" s="13" t="s">
        <v>43</v>
      </c>
      <c r="AL3" s="32" t="s">
        <v>46</v>
      </c>
      <c r="AM3" s="14" t="s">
        <v>44</v>
      </c>
      <c r="AN3" s="14" t="s">
        <v>45</v>
      </c>
      <c r="AP3" s="13" t="s">
        <v>43</v>
      </c>
      <c r="AQ3" s="32" t="s">
        <v>46</v>
      </c>
      <c r="AR3" s="32" t="s">
        <v>47</v>
      </c>
      <c r="AS3" s="32" t="s">
        <v>45</v>
      </c>
      <c r="AU3" s="16" t="s">
        <v>43</v>
      </c>
      <c r="AV3" s="17" t="s">
        <v>46</v>
      </c>
      <c r="AW3" s="16" t="s">
        <v>47</v>
      </c>
      <c r="AX3" s="17" t="s">
        <v>45</v>
      </c>
      <c r="AZ3" s="17" t="s">
        <v>43</v>
      </c>
      <c r="BA3" s="17" t="s">
        <v>46</v>
      </c>
      <c r="BB3" s="17" t="s">
        <v>47</v>
      </c>
      <c r="BC3" s="53" t="s">
        <v>49</v>
      </c>
      <c r="BE3" s="17" t="s">
        <v>43</v>
      </c>
      <c r="BF3" s="17" t="s">
        <v>46</v>
      </c>
      <c r="BG3" s="17" t="s">
        <v>47</v>
      </c>
      <c r="BH3" s="15" t="s">
        <v>49</v>
      </c>
      <c r="BJ3" s="17" t="s">
        <v>43</v>
      </c>
      <c r="BK3" s="17" t="s">
        <v>46</v>
      </c>
      <c r="BL3" s="17" t="s">
        <v>47</v>
      </c>
      <c r="BM3" s="15" t="s">
        <v>49</v>
      </c>
      <c r="BO3" s="17" t="s">
        <v>43</v>
      </c>
      <c r="BP3" s="17" t="s">
        <v>46</v>
      </c>
      <c r="BQ3" s="17" t="s">
        <v>47</v>
      </c>
      <c r="BR3" s="15" t="s">
        <v>49</v>
      </c>
      <c r="BT3" s="55" t="s">
        <v>43</v>
      </c>
      <c r="BU3" s="55" t="s">
        <v>46</v>
      </c>
      <c r="BV3" s="55" t="s">
        <v>47</v>
      </c>
      <c r="BW3" s="15" t="s">
        <v>49</v>
      </c>
      <c r="BY3" s="55" t="s">
        <v>43</v>
      </c>
      <c r="BZ3" s="55" t="s">
        <v>46</v>
      </c>
      <c r="CA3" s="55" t="s">
        <v>44</v>
      </c>
      <c r="CB3" s="56" t="s">
        <v>49</v>
      </c>
      <c r="CD3" s="55" t="s">
        <v>43</v>
      </c>
    </row>
    <row r="4" spans="1:82" ht="12.75" customHeight="1" x14ac:dyDescent="0.25">
      <c r="A4" s="3" t="s">
        <v>1</v>
      </c>
      <c r="B4" s="12"/>
      <c r="D4" s="4"/>
      <c r="E4" s="1"/>
      <c r="F4" s="1"/>
      <c r="G4" s="5"/>
      <c r="T4" s="4"/>
      <c r="U4" s="4"/>
      <c r="V4" s="4"/>
      <c r="W4" s="4"/>
      <c r="X4" s="4"/>
      <c r="AP4" s="7"/>
      <c r="AQ4" s="7"/>
      <c r="AR4" s="7"/>
    </row>
    <row r="5" spans="1:82" ht="12.75" customHeight="1" x14ac:dyDescent="0.25">
      <c r="A5" s="4" t="s">
        <v>2</v>
      </c>
      <c r="B5" s="6">
        <v>84</v>
      </c>
      <c r="C5" s="7">
        <v>84</v>
      </c>
      <c r="D5" s="7">
        <v>83</v>
      </c>
      <c r="E5" s="7">
        <v>83</v>
      </c>
      <c r="F5" s="7"/>
      <c r="G5" s="6">
        <v>82</v>
      </c>
      <c r="H5" s="6">
        <v>81</v>
      </c>
      <c r="I5" s="6">
        <v>81</v>
      </c>
      <c r="J5" s="6">
        <v>80</v>
      </c>
      <c r="K5" s="6"/>
      <c r="L5" s="7">
        <v>80</v>
      </c>
      <c r="M5" s="7">
        <v>80</v>
      </c>
      <c r="N5" s="7">
        <v>80</v>
      </c>
      <c r="O5" s="7">
        <v>80</v>
      </c>
      <c r="P5" s="48"/>
      <c r="Q5" s="7">
        <v>80</v>
      </c>
      <c r="R5" s="7">
        <v>80</v>
      </c>
      <c r="S5" s="7">
        <v>80</v>
      </c>
      <c r="T5" s="7">
        <v>81</v>
      </c>
      <c r="U5" s="7"/>
      <c r="V5" s="7">
        <v>81</v>
      </c>
      <c r="W5" s="7">
        <v>81</v>
      </c>
      <c r="X5" s="7">
        <v>81</v>
      </c>
      <c r="Y5" s="7">
        <v>82</v>
      </c>
      <c r="Z5" s="48"/>
      <c r="AA5" s="7">
        <v>82</v>
      </c>
      <c r="AB5" s="7">
        <v>81</v>
      </c>
      <c r="AC5" s="7">
        <v>81</v>
      </c>
      <c r="AD5" s="7">
        <v>81</v>
      </c>
      <c r="AE5" s="48"/>
      <c r="AF5" s="7">
        <v>81</v>
      </c>
      <c r="AG5" s="7">
        <v>81</v>
      </c>
      <c r="AH5" s="7">
        <v>80</v>
      </c>
      <c r="AI5" s="7">
        <v>78</v>
      </c>
      <c r="AJ5" s="48"/>
      <c r="AK5" s="7">
        <v>78</v>
      </c>
      <c r="AL5" s="7">
        <v>78</v>
      </c>
      <c r="AM5" s="7">
        <v>78</v>
      </c>
      <c r="AN5" s="7">
        <v>78</v>
      </c>
      <c r="AO5" s="48"/>
      <c r="AP5" s="7">
        <v>78</v>
      </c>
      <c r="AQ5" s="7">
        <v>78</v>
      </c>
      <c r="AR5" s="7">
        <v>78</v>
      </c>
      <c r="AS5" s="7">
        <v>78</v>
      </c>
      <c r="AU5" s="7">
        <v>76</v>
      </c>
      <c r="AV5" s="7">
        <v>77</v>
      </c>
      <c r="AW5" s="7">
        <v>78</v>
      </c>
      <c r="AX5" s="7">
        <v>78</v>
      </c>
      <c r="AZ5" s="7">
        <v>78</v>
      </c>
      <c r="BA5" s="7">
        <v>77</v>
      </c>
      <c r="BB5" s="7">
        <v>78</v>
      </c>
      <c r="BC5" s="7">
        <v>78</v>
      </c>
      <c r="BE5" s="7">
        <v>78</v>
      </c>
      <c r="BF5" s="7">
        <v>78</v>
      </c>
      <c r="BG5" s="7">
        <v>79</v>
      </c>
      <c r="BH5" s="7">
        <v>79</v>
      </c>
      <c r="BJ5" s="7">
        <v>80</v>
      </c>
      <c r="BK5" s="7">
        <v>79</v>
      </c>
      <c r="BL5" s="7">
        <v>79</v>
      </c>
      <c r="BM5" s="7">
        <v>79</v>
      </c>
      <c r="BO5" s="7">
        <v>79</v>
      </c>
      <c r="BP5" s="7">
        <v>79</v>
      </c>
      <c r="BQ5" s="7">
        <v>78</v>
      </c>
      <c r="BR5" s="7">
        <v>77</v>
      </c>
      <c r="BS5" s="7"/>
      <c r="BT5" s="7">
        <v>77</v>
      </c>
      <c r="BU5" s="7">
        <v>77</v>
      </c>
      <c r="BV5" s="7">
        <v>77</v>
      </c>
      <c r="BW5" s="7">
        <v>77</v>
      </c>
      <c r="BY5" s="7">
        <v>77</v>
      </c>
      <c r="BZ5" s="7">
        <v>76</v>
      </c>
      <c r="CA5" s="7">
        <v>75</v>
      </c>
      <c r="CB5" s="7">
        <v>74</v>
      </c>
      <c r="CD5" s="7">
        <v>74</v>
      </c>
    </row>
    <row r="6" spans="1:82" ht="12.75" customHeight="1" x14ac:dyDescent="0.25">
      <c r="A6" s="4" t="s">
        <v>3</v>
      </c>
      <c r="B6" s="6">
        <v>4012</v>
      </c>
      <c r="C6" s="7">
        <v>4025</v>
      </c>
      <c r="D6" s="7">
        <v>4036</v>
      </c>
      <c r="E6" s="7">
        <v>4035</v>
      </c>
      <c r="F6" s="7"/>
      <c r="G6" s="6">
        <v>4040</v>
      </c>
      <c r="H6" s="6">
        <v>4041</v>
      </c>
      <c r="I6" s="6">
        <v>4044</v>
      </c>
      <c r="J6" s="6">
        <v>4064</v>
      </c>
      <c r="K6" s="6"/>
      <c r="L6" s="6">
        <v>4079</v>
      </c>
      <c r="M6" s="6">
        <v>4109</v>
      </c>
      <c r="N6" s="6">
        <v>4130</v>
      </c>
      <c r="O6" s="6">
        <v>4162</v>
      </c>
      <c r="P6" s="6"/>
      <c r="Q6" s="6">
        <v>4194</v>
      </c>
      <c r="R6" s="7">
        <v>4243</v>
      </c>
      <c r="S6" s="7">
        <v>4260</v>
      </c>
      <c r="T6" s="7">
        <v>4281</v>
      </c>
      <c r="U6" s="7"/>
      <c r="V6" s="7">
        <v>4295</v>
      </c>
      <c r="W6" s="7">
        <v>4316</v>
      </c>
      <c r="X6" s="7">
        <v>4323</v>
      </c>
      <c r="Y6" s="7">
        <v>4340</v>
      </c>
      <c r="Z6" s="48"/>
      <c r="AA6" s="7">
        <v>4345</v>
      </c>
      <c r="AB6" s="7">
        <v>4367</v>
      </c>
      <c r="AC6" s="7">
        <v>4382</v>
      </c>
      <c r="AD6" s="7">
        <v>4401</v>
      </c>
      <c r="AE6" s="48"/>
      <c r="AF6" s="7">
        <v>4418</v>
      </c>
      <c r="AG6" s="7">
        <v>4427</v>
      </c>
      <c r="AH6" s="7">
        <v>4451</v>
      </c>
      <c r="AI6" s="7">
        <v>4463</v>
      </c>
      <c r="AJ6" s="48"/>
      <c r="AK6" s="7">
        <v>4469</v>
      </c>
      <c r="AL6" s="7">
        <v>4508</v>
      </c>
      <c r="AM6" s="7">
        <v>4535</v>
      </c>
      <c r="AN6" s="7">
        <v>4549</v>
      </c>
      <c r="AO6" s="48"/>
      <c r="AP6" s="7">
        <v>4416</v>
      </c>
      <c r="AQ6" s="7">
        <v>4507</v>
      </c>
      <c r="AR6" s="7">
        <v>4455</v>
      </c>
      <c r="AS6" s="7">
        <v>4455</v>
      </c>
      <c r="AU6" s="7">
        <v>4598</v>
      </c>
      <c r="AV6" s="7">
        <v>4605</v>
      </c>
      <c r="AW6" s="7">
        <v>4615</v>
      </c>
      <c r="AX6" s="7">
        <v>4629</v>
      </c>
      <c r="AZ6" s="7">
        <v>4654</v>
      </c>
      <c r="BA6" s="7">
        <v>4637</v>
      </c>
      <c r="BB6" s="7">
        <v>4656</v>
      </c>
      <c r="BC6" s="7">
        <v>4654</v>
      </c>
      <c r="BE6" s="7">
        <v>4833</v>
      </c>
      <c r="BF6" s="7">
        <v>4642</v>
      </c>
      <c r="BG6" s="7">
        <v>4599</v>
      </c>
      <c r="BH6" s="7">
        <f>4581+120</f>
        <v>4701</v>
      </c>
      <c r="BJ6" s="7">
        <f>4589+120</f>
        <v>4709</v>
      </c>
      <c r="BK6" s="7">
        <v>4704</v>
      </c>
      <c r="BL6" s="7">
        <v>4709</v>
      </c>
      <c r="BM6" s="7">
        <v>4615</v>
      </c>
      <c r="BO6" s="7">
        <v>4715</v>
      </c>
      <c r="BP6" s="7">
        <v>4706</v>
      </c>
      <c r="BQ6" s="7">
        <v>4696</v>
      </c>
      <c r="BR6" s="7">
        <v>4683</v>
      </c>
      <c r="BS6" s="7"/>
      <c r="BT6" s="7">
        <v>4650</v>
      </c>
      <c r="BU6" s="7">
        <v>4624</v>
      </c>
      <c r="BV6" s="7">
        <f>4456+120</f>
        <v>4576</v>
      </c>
      <c r="BW6" s="7">
        <f>4414+120</f>
        <v>4534</v>
      </c>
      <c r="BY6" s="7">
        <v>4431</v>
      </c>
      <c r="BZ6" s="7">
        <f>4381+118</f>
        <v>4499</v>
      </c>
      <c r="CA6" s="7">
        <f>4359+117</f>
        <v>4476</v>
      </c>
      <c r="CB6" s="7">
        <v>4453</v>
      </c>
      <c r="CD6" s="7">
        <v>4410</v>
      </c>
    </row>
    <row r="7" spans="1:82" ht="12.75" customHeight="1" x14ac:dyDescent="0.25">
      <c r="A7" s="4" t="s">
        <v>4</v>
      </c>
      <c r="B7" s="6">
        <v>10053</v>
      </c>
      <c r="C7" s="7">
        <v>10357</v>
      </c>
      <c r="D7" s="7">
        <v>10708</v>
      </c>
      <c r="E7" s="7">
        <v>11144</v>
      </c>
      <c r="F7" s="7"/>
      <c r="G7" s="6">
        <v>11449</v>
      </c>
      <c r="H7" s="7">
        <v>11808</v>
      </c>
      <c r="I7" s="6">
        <v>12201</v>
      </c>
      <c r="J7" s="6">
        <v>12806</v>
      </c>
      <c r="K7" s="6"/>
      <c r="L7" s="6">
        <v>13277</v>
      </c>
      <c r="M7" s="6">
        <v>13581</v>
      </c>
      <c r="N7" s="6">
        <v>14249</v>
      </c>
      <c r="O7" s="6">
        <v>14707</v>
      </c>
      <c r="P7" s="6"/>
      <c r="Q7" s="7">
        <v>15054</v>
      </c>
      <c r="R7" s="7">
        <v>15310</v>
      </c>
      <c r="S7" s="7">
        <v>15529</v>
      </c>
      <c r="T7" s="7">
        <v>15954</v>
      </c>
      <c r="U7" s="7"/>
      <c r="V7" s="7">
        <v>16161</v>
      </c>
      <c r="W7" s="7">
        <v>17186</v>
      </c>
      <c r="X7" s="7">
        <v>17337</v>
      </c>
      <c r="Y7" s="7">
        <v>17822</v>
      </c>
      <c r="Z7" s="48"/>
      <c r="AA7" s="7">
        <v>18026</v>
      </c>
      <c r="AB7" s="7">
        <v>18260</v>
      </c>
      <c r="AC7" s="7">
        <v>18571</v>
      </c>
      <c r="AD7" s="7">
        <v>18880</v>
      </c>
      <c r="AE7" s="48"/>
      <c r="AF7" s="7">
        <v>19001</v>
      </c>
      <c r="AG7" s="7">
        <v>19186</v>
      </c>
      <c r="AH7" s="7">
        <v>19489</v>
      </c>
      <c r="AI7" s="7">
        <v>19667</v>
      </c>
      <c r="AJ7" s="48"/>
      <c r="AK7" s="7">
        <v>19744</v>
      </c>
      <c r="AL7" s="7">
        <v>19745</v>
      </c>
      <c r="AM7" s="7">
        <v>19745</v>
      </c>
      <c r="AN7" s="7">
        <v>19750</v>
      </c>
      <c r="AO7" s="48"/>
      <c r="AP7" s="7">
        <v>19603</v>
      </c>
      <c r="AQ7" s="7">
        <v>20488</v>
      </c>
      <c r="AR7" s="7">
        <v>20703</v>
      </c>
      <c r="AS7" s="7">
        <v>20703</v>
      </c>
      <c r="AT7" s="48"/>
      <c r="AU7" s="7">
        <v>21720</v>
      </c>
      <c r="AV7" s="52">
        <f>9+15805+6773</f>
        <v>22587</v>
      </c>
      <c r="AW7" s="7">
        <v>22883</v>
      </c>
      <c r="AX7" s="7">
        <v>23408</v>
      </c>
      <c r="AZ7" s="7">
        <v>23559</v>
      </c>
      <c r="BA7" s="7">
        <f>34+16682+7247</f>
        <v>23963</v>
      </c>
      <c r="BB7" s="7">
        <v>24639</v>
      </c>
      <c r="BC7" s="7">
        <v>24879</v>
      </c>
      <c r="BE7" s="52">
        <v>24945</v>
      </c>
      <c r="BF7" s="52">
        <f>43+17333+7617</f>
        <v>24993</v>
      </c>
      <c r="BG7" s="52">
        <v>25820</v>
      </c>
      <c r="BH7" s="52">
        <f>43+17415+8373</f>
        <v>25831</v>
      </c>
      <c r="BJ7" s="52">
        <f>44+17575+8409</f>
        <v>26028</v>
      </c>
      <c r="BK7" s="52">
        <v>26041</v>
      </c>
      <c r="BL7" s="52">
        <v>26295</v>
      </c>
      <c r="BM7" s="52">
        <v>26420</v>
      </c>
      <c r="BO7" s="52">
        <v>26460</v>
      </c>
      <c r="BP7" s="52">
        <v>26484</v>
      </c>
      <c r="BQ7" s="52">
        <v>26548</v>
      </c>
      <c r="BR7" s="52">
        <v>26509</v>
      </c>
      <c r="BS7" s="52"/>
      <c r="BT7" s="52">
        <v>26615</v>
      </c>
      <c r="BU7" s="52">
        <v>26888</v>
      </c>
      <c r="BV7" s="52">
        <f>52+18583+8341</f>
        <v>26976</v>
      </c>
      <c r="BW7" s="52">
        <f>60+18547+8340</f>
        <v>26947</v>
      </c>
      <c r="BY7" s="52">
        <v>26928</v>
      </c>
      <c r="BZ7" s="52">
        <f>57+18503+8362</f>
        <v>26922</v>
      </c>
      <c r="CA7" s="52">
        <f>59+18583+8325</f>
        <v>26967</v>
      </c>
      <c r="CB7" s="52">
        <v>26626</v>
      </c>
      <c r="CD7" s="52">
        <v>26900</v>
      </c>
    </row>
    <row r="8" spans="1:82" ht="12.75" customHeight="1" x14ac:dyDescent="0.25">
      <c r="A8" s="41" t="s">
        <v>5</v>
      </c>
      <c r="B8" s="42"/>
      <c r="C8" s="43"/>
      <c r="D8" s="43"/>
      <c r="E8" s="44"/>
      <c r="F8" s="40"/>
      <c r="G8" s="45"/>
      <c r="H8" s="44"/>
      <c r="I8" s="44"/>
      <c r="J8" s="49"/>
      <c r="K8" s="48"/>
      <c r="L8" s="43"/>
      <c r="M8" s="43"/>
      <c r="N8" s="43"/>
      <c r="O8" s="43"/>
      <c r="P8" s="48"/>
      <c r="Q8" s="49"/>
      <c r="R8" s="49"/>
      <c r="S8" s="49"/>
      <c r="T8" s="43"/>
      <c r="U8" s="7"/>
      <c r="V8" s="43"/>
      <c r="W8" s="43"/>
      <c r="X8" s="43"/>
      <c r="Y8" s="43"/>
      <c r="Z8" s="48"/>
      <c r="AA8" s="43"/>
      <c r="AB8" s="49"/>
      <c r="AC8" s="43"/>
      <c r="AD8" s="43"/>
      <c r="AE8" s="48"/>
      <c r="AF8" s="43"/>
      <c r="AG8" s="43"/>
      <c r="AH8" s="43"/>
      <c r="AI8" s="43"/>
      <c r="AJ8" s="48"/>
      <c r="AK8" s="49"/>
      <c r="AL8" s="43"/>
      <c r="AM8" s="43"/>
      <c r="AN8" s="43"/>
      <c r="AO8" s="48"/>
      <c r="AP8" s="43"/>
      <c r="AQ8" s="43"/>
      <c r="AR8" s="43"/>
      <c r="AS8" s="43"/>
      <c r="AU8" s="43"/>
      <c r="AW8" s="43"/>
      <c r="AX8" s="43"/>
      <c r="AZ8" s="43"/>
      <c r="BA8" s="43"/>
      <c r="BB8" s="43"/>
      <c r="BC8" s="43"/>
    </row>
    <row r="9" spans="1:82" ht="12.75" customHeight="1" x14ac:dyDescent="0.25">
      <c r="A9" s="4" t="s">
        <v>2</v>
      </c>
      <c r="B9" s="6">
        <v>75</v>
      </c>
      <c r="C9" s="7">
        <v>75</v>
      </c>
      <c r="D9" s="7">
        <v>74</v>
      </c>
      <c r="E9" s="7">
        <v>74</v>
      </c>
      <c r="F9" s="7"/>
      <c r="G9" s="6">
        <v>73</v>
      </c>
      <c r="H9" s="7">
        <v>73</v>
      </c>
      <c r="I9" s="6">
        <v>72</v>
      </c>
      <c r="J9" s="6">
        <v>70</v>
      </c>
      <c r="K9" s="6"/>
      <c r="L9" s="7">
        <v>70</v>
      </c>
      <c r="M9" s="7">
        <v>70</v>
      </c>
      <c r="N9" s="7">
        <v>70</v>
      </c>
      <c r="O9" s="7">
        <v>70</v>
      </c>
      <c r="P9" s="48"/>
      <c r="Q9" s="7">
        <v>70</v>
      </c>
      <c r="R9" s="7">
        <v>70</v>
      </c>
      <c r="S9" s="7">
        <v>70</v>
      </c>
      <c r="T9" s="7">
        <v>70</v>
      </c>
      <c r="U9" s="7"/>
      <c r="V9" s="7">
        <v>70</v>
      </c>
      <c r="W9" s="7">
        <v>70</v>
      </c>
      <c r="X9" s="7">
        <v>70</v>
      </c>
      <c r="Y9" s="7">
        <v>69</v>
      </c>
      <c r="Z9" s="48"/>
      <c r="AA9" s="7">
        <v>69</v>
      </c>
      <c r="AB9" s="7">
        <v>68</v>
      </c>
      <c r="AC9" s="7">
        <v>68</v>
      </c>
      <c r="AD9" s="7">
        <v>69</v>
      </c>
      <c r="AE9" s="48"/>
      <c r="AF9" s="7">
        <v>69</v>
      </c>
      <c r="AG9" s="7">
        <v>69</v>
      </c>
      <c r="AH9" s="7">
        <v>68</v>
      </c>
      <c r="AI9" s="7">
        <v>68</v>
      </c>
      <c r="AJ9" s="48"/>
      <c r="AK9" s="7">
        <v>66</v>
      </c>
      <c r="AL9" s="7">
        <v>66</v>
      </c>
      <c r="AM9" s="7">
        <v>66</v>
      </c>
      <c r="AN9" s="7">
        <v>65</v>
      </c>
      <c r="AO9" s="48"/>
      <c r="AP9" s="7">
        <v>66</v>
      </c>
      <c r="AQ9" s="7">
        <v>66</v>
      </c>
      <c r="AR9" s="7">
        <v>66</v>
      </c>
      <c r="AS9" s="7">
        <v>66</v>
      </c>
      <c r="AU9" s="7">
        <v>64</v>
      </c>
      <c r="AV9" s="7">
        <v>65</v>
      </c>
      <c r="AW9" s="7">
        <v>65</v>
      </c>
      <c r="AX9" s="7">
        <v>64</v>
      </c>
      <c r="AZ9" s="7">
        <v>65</v>
      </c>
      <c r="BA9" s="7">
        <v>64</v>
      </c>
      <c r="BB9" s="7">
        <v>65</v>
      </c>
      <c r="BC9" s="7">
        <v>66</v>
      </c>
      <c r="BE9" s="7">
        <v>67</v>
      </c>
      <c r="BF9" s="7">
        <v>66</v>
      </c>
      <c r="BG9" s="7">
        <v>66</v>
      </c>
      <c r="BH9" s="7">
        <v>67</v>
      </c>
      <c r="BJ9" s="7">
        <v>67</v>
      </c>
      <c r="BK9" s="7">
        <v>72</v>
      </c>
      <c r="BL9" s="7">
        <v>73</v>
      </c>
      <c r="BM9" s="7">
        <v>67</v>
      </c>
      <c r="BO9" s="7">
        <v>67</v>
      </c>
      <c r="BP9" s="7">
        <v>66</v>
      </c>
      <c r="BQ9" s="7">
        <v>64</v>
      </c>
      <c r="BR9" s="7">
        <v>63</v>
      </c>
      <c r="BS9" s="7"/>
      <c r="BT9" s="7">
        <v>63</v>
      </c>
      <c r="BU9" s="7">
        <v>64</v>
      </c>
      <c r="BV9" s="7">
        <v>64</v>
      </c>
      <c r="BW9" s="7">
        <v>64</v>
      </c>
      <c r="BY9" s="7">
        <v>64</v>
      </c>
      <c r="BZ9" s="7">
        <v>62</v>
      </c>
      <c r="CA9" s="7">
        <v>62</v>
      </c>
      <c r="CB9" s="7">
        <v>63</v>
      </c>
      <c r="CD9" s="7">
        <v>61</v>
      </c>
    </row>
    <row r="10" spans="1:82" ht="12.75" customHeight="1" x14ac:dyDescent="0.25">
      <c r="A10" s="4" t="s">
        <v>3</v>
      </c>
      <c r="B10" s="6">
        <v>775</v>
      </c>
      <c r="C10" s="7">
        <v>775</v>
      </c>
      <c r="D10" s="7">
        <v>775</v>
      </c>
      <c r="E10" s="7">
        <v>774</v>
      </c>
      <c r="F10" s="7"/>
      <c r="G10" s="6">
        <v>775</v>
      </c>
      <c r="H10" s="7">
        <v>779</v>
      </c>
      <c r="I10" s="6">
        <v>782</v>
      </c>
      <c r="J10" s="6">
        <v>783</v>
      </c>
      <c r="K10" s="6"/>
      <c r="L10" s="7">
        <v>782</v>
      </c>
      <c r="M10" s="7">
        <v>784</v>
      </c>
      <c r="N10" s="7">
        <v>785</v>
      </c>
      <c r="O10" s="7">
        <v>789</v>
      </c>
      <c r="P10" s="48"/>
      <c r="Q10" s="7">
        <v>797</v>
      </c>
      <c r="R10" s="7">
        <v>801</v>
      </c>
      <c r="S10" s="7">
        <v>804</v>
      </c>
      <c r="T10" s="7">
        <v>802</v>
      </c>
      <c r="U10" s="7"/>
      <c r="V10" s="7">
        <v>806</v>
      </c>
      <c r="W10" s="7">
        <v>806</v>
      </c>
      <c r="X10" s="7">
        <v>809</v>
      </c>
      <c r="Y10" s="7">
        <v>809</v>
      </c>
      <c r="Z10" s="48"/>
      <c r="AA10" s="7">
        <v>810</v>
      </c>
      <c r="AB10" s="7">
        <v>809</v>
      </c>
      <c r="AC10" s="7">
        <v>808</v>
      </c>
      <c r="AD10" s="7">
        <v>809</v>
      </c>
      <c r="AE10" s="48"/>
      <c r="AF10" s="7">
        <v>807</v>
      </c>
      <c r="AG10" s="7">
        <v>807</v>
      </c>
      <c r="AH10" s="7">
        <v>812</v>
      </c>
      <c r="AI10" s="7">
        <v>810</v>
      </c>
      <c r="AJ10" s="48"/>
      <c r="AK10" s="7">
        <v>812</v>
      </c>
      <c r="AL10" s="7">
        <v>815</v>
      </c>
      <c r="AM10" s="7">
        <v>815</v>
      </c>
      <c r="AN10" s="7">
        <v>817</v>
      </c>
      <c r="AO10" s="48"/>
      <c r="AP10" s="7">
        <v>802</v>
      </c>
      <c r="AQ10" s="7">
        <v>828</v>
      </c>
      <c r="AR10" s="7">
        <v>835</v>
      </c>
      <c r="AS10" s="7">
        <v>835</v>
      </c>
      <c r="AU10" s="7">
        <v>847</v>
      </c>
      <c r="AV10" s="7">
        <v>853</v>
      </c>
      <c r="AW10" s="7">
        <v>855</v>
      </c>
      <c r="AX10" s="7">
        <v>853</v>
      </c>
      <c r="AZ10" s="7">
        <v>853</v>
      </c>
      <c r="BA10" s="7">
        <v>851</v>
      </c>
      <c r="BB10" s="7">
        <v>859</v>
      </c>
      <c r="BC10" s="7">
        <v>844</v>
      </c>
      <c r="BE10" s="7">
        <v>979</v>
      </c>
      <c r="BF10" s="7">
        <v>836</v>
      </c>
      <c r="BG10" s="7">
        <v>829</v>
      </c>
      <c r="BH10" s="7">
        <v>819</v>
      </c>
      <c r="BJ10" s="7">
        <v>819</v>
      </c>
      <c r="BK10" s="7">
        <v>813</v>
      </c>
      <c r="BL10" s="7">
        <v>815</v>
      </c>
      <c r="BM10" s="7">
        <v>817</v>
      </c>
      <c r="BO10" s="7">
        <v>815</v>
      </c>
      <c r="BP10" s="7">
        <v>809</v>
      </c>
      <c r="BQ10" s="7">
        <v>805</v>
      </c>
      <c r="BR10" s="7">
        <v>791</v>
      </c>
      <c r="BS10" s="7"/>
      <c r="BT10" s="7">
        <v>776</v>
      </c>
      <c r="BU10" s="7">
        <v>766</v>
      </c>
      <c r="BV10" s="7">
        <v>749</v>
      </c>
      <c r="BW10" s="7">
        <v>738</v>
      </c>
      <c r="BY10" s="7">
        <v>730</v>
      </c>
      <c r="BZ10" s="7">
        <v>721</v>
      </c>
      <c r="CA10" s="7">
        <v>714</v>
      </c>
      <c r="CB10" s="7">
        <v>704</v>
      </c>
      <c r="CD10" s="7">
        <v>694</v>
      </c>
    </row>
    <row r="11" spans="1:82" ht="12.75" customHeight="1" x14ac:dyDescent="0.25">
      <c r="A11" s="4" t="s">
        <v>4</v>
      </c>
      <c r="B11" s="6">
        <v>2321</v>
      </c>
      <c r="C11" s="7">
        <v>2385</v>
      </c>
      <c r="D11" s="7">
        <v>2490</v>
      </c>
      <c r="E11" s="7">
        <v>2590</v>
      </c>
      <c r="F11" s="7"/>
      <c r="G11" s="6">
        <v>2703</v>
      </c>
      <c r="H11" s="6">
        <v>2770</v>
      </c>
      <c r="I11" s="6">
        <v>2867</v>
      </c>
      <c r="J11" s="6">
        <v>2947</v>
      </c>
      <c r="K11" s="6"/>
      <c r="L11" s="6">
        <v>3044</v>
      </c>
      <c r="M11" s="6">
        <v>3058</v>
      </c>
      <c r="N11" s="6">
        <v>3083</v>
      </c>
      <c r="O11" s="6">
        <v>3138</v>
      </c>
      <c r="P11" s="6"/>
      <c r="Q11" s="6">
        <v>3181</v>
      </c>
      <c r="R11" s="7">
        <v>3201</v>
      </c>
      <c r="S11" s="7">
        <v>3241</v>
      </c>
      <c r="T11" s="7">
        <v>3328</v>
      </c>
      <c r="U11" s="7"/>
      <c r="V11" s="7">
        <v>3387</v>
      </c>
      <c r="W11" s="7">
        <v>3684</v>
      </c>
      <c r="X11" s="7">
        <v>3697</v>
      </c>
      <c r="Y11" s="7">
        <v>3773</v>
      </c>
      <c r="Z11" s="48"/>
      <c r="AA11" s="7">
        <v>3790</v>
      </c>
      <c r="AB11" s="7">
        <v>3815</v>
      </c>
      <c r="AC11" s="7">
        <v>3858</v>
      </c>
      <c r="AD11" s="7">
        <v>3913</v>
      </c>
      <c r="AE11" s="48"/>
      <c r="AF11" s="7">
        <v>3926</v>
      </c>
      <c r="AG11" s="7">
        <v>3952</v>
      </c>
      <c r="AH11" s="7">
        <v>4006</v>
      </c>
      <c r="AI11" s="7">
        <v>4061</v>
      </c>
      <c r="AJ11" s="48"/>
      <c r="AK11" s="7">
        <v>4057</v>
      </c>
      <c r="AL11" s="7">
        <v>4057</v>
      </c>
      <c r="AM11" s="7">
        <v>4057</v>
      </c>
      <c r="AN11" s="7">
        <v>4059</v>
      </c>
      <c r="AO11" s="48"/>
      <c r="AP11" s="7">
        <v>3770</v>
      </c>
      <c r="AQ11" s="7">
        <v>4009</v>
      </c>
      <c r="AR11" s="7">
        <v>4035</v>
      </c>
      <c r="AS11" s="7">
        <v>4035</v>
      </c>
      <c r="AU11" s="7">
        <v>4170</v>
      </c>
      <c r="AV11" s="52">
        <v>4383</v>
      </c>
      <c r="AW11" s="52">
        <v>4361</v>
      </c>
      <c r="AX11" s="52">
        <v>4439</v>
      </c>
      <c r="AZ11" s="52">
        <v>4426</v>
      </c>
      <c r="BA11" s="52">
        <v>4462</v>
      </c>
      <c r="BB11" s="52">
        <v>4542</v>
      </c>
      <c r="BC11" s="52">
        <v>4553</v>
      </c>
      <c r="BE11" s="52">
        <v>4534</v>
      </c>
      <c r="BF11" s="52">
        <f>7+2703+1826</f>
        <v>4536</v>
      </c>
      <c r="BG11" s="52">
        <v>4571</v>
      </c>
      <c r="BH11" s="52">
        <f>6+2664+1853</f>
        <v>4523</v>
      </c>
      <c r="BJ11" s="52">
        <f>6+2651+1858</f>
        <v>4515</v>
      </c>
      <c r="BK11" s="52">
        <v>4439</v>
      </c>
      <c r="BL11" s="52">
        <v>4452</v>
      </c>
      <c r="BM11" s="52">
        <v>4460</v>
      </c>
      <c r="BO11" s="52">
        <v>4447</v>
      </c>
      <c r="BP11" s="52">
        <v>4439</v>
      </c>
      <c r="BQ11" s="52">
        <v>4424</v>
      </c>
      <c r="BR11" s="52">
        <v>4348</v>
      </c>
      <c r="BS11" s="52"/>
      <c r="BT11" s="52">
        <v>4345</v>
      </c>
      <c r="BU11" s="52">
        <v>4302</v>
      </c>
      <c r="BV11" s="52">
        <f>8+2539+1712</f>
        <v>4259</v>
      </c>
      <c r="BW11" s="52">
        <f>9+2515+1696</f>
        <v>4220</v>
      </c>
      <c r="BY11" s="52">
        <v>4167</v>
      </c>
      <c r="BZ11" s="52">
        <f>6+2459+1652</f>
        <v>4117</v>
      </c>
      <c r="CA11" s="52">
        <f>5+2447+1622</f>
        <v>4074</v>
      </c>
      <c r="CB11" s="52">
        <v>4008</v>
      </c>
      <c r="CD11" s="52">
        <v>4037</v>
      </c>
    </row>
    <row r="12" spans="1:82" ht="25.5" customHeight="1" x14ac:dyDescent="0.25">
      <c r="A12" s="8" t="s">
        <v>6</v>
      </c>
      <c r="B12" s="34"/>
      <c r="C12" s="35"/>
      <c r="D12" s="35"/>
      <c r="E12" s="36"/>
      <c r="F12" s="5"/>
      <c r="G12" s="34"/>
      <c r="H12" s="37"/>
      <c r="I12" s="38"/>
      <c r="J12" s="38"/>
      <c r="L12" s="35"/>
      <c r="M12" s="35"/>
      <c r="N12" s="35"/>
      <c r="O12" s="35"/>
      <c r="Q12" s="38"/>
      <c r="R12" s="38"/>
      <c r="S12" s="38"/>
      <c r="T12" s="38"/>
      <c r="V12" s="38"/>
      <c r="W12" s="38"/>
      <c r="X12" s="38"/>
      <c r="Y12" s="38"/>
      <c r="AA12" s="35"/>
      <c r="AB12" s="38"/>
      <c r="AC12" s="39"/>
      <c r="AD12" s="38"/>
      <c r="AF12" s="35"/>
      <c r="AG12" s="38"/>
      <c r="AH12" s="38"/>
      <c r="AI12" s="38"/>
      <c r="AK12" s="38"/>
      <c r="AL12" s="38"/>
      <c r="AM12" s="38"/>
      <c r="AN12" s="38"/>
      <c r="AP12" s="38"/>
      <c r="AQ12" s="38"/>
      <c r="AR12" s="38"/>
      <c r="AS12" s="38"/>
      <c r="AU12" s="38"/>
    </row>
    <row r="13" spans="1:82" ht="12.75" customHeight="1" x14ac:dyDescent="0.25">
      <c r="A13" s="4" t="s">
        <v>2</v>
      </c>
      <c r="B13" s="9">
        <v>89.285714285714292</v>
      </c>
      <c r="C13" s="10">
        <v>89.285714285714292</v>
      </c>
      <c r="D13" s="10">
        <v>89.156626506024097</v>
      </c>
      <c r="E13" s="10">
        <v>89.156626506024097</v>
      </c>
      <c r="F13" s="5"/>
      <c r="G13" s="9">
        <v>89.024390243902445</v>
      </c>
      <c r="H13" s="9">
        <v>90.123456790123456</v>
      </c>
      <c r="I13" s="9">
        <v>88.888888888888886</v>
      </c>
      <c r="J13" s="9">
        <v>87.5</v>
      </c>
      <c r="K13" s="9"/>
      <c r="L13" s="4">
        <v>87.5</v>
      </c>
      <c r="M13" s="4">
        <v>87.5</v>
      </c>
      <c r="N13" s="4">
        <v>87.5</v>
      </c>
      <c r="O13" s="4">
        <v>87.5</v>
      </c>
      <c r="Q13" s="4">
        <v>87.5</v>
      </c>
      <c r="R13" s="4">
        <v>87.5</v>
      </c>
      <c r="S13" s="4">
        <v>87.5</v>
      </c>
      <c r="T13" s="9">
        <v>86.419753086419746</v>
      </c>
      <c r="V13" s="9">
        <v>86.419753086419746</v>
      </c>
      <c r="W13" s="9">
        <v>86.419753086419746</v>
      </c>
      <c r="X13" s="9">
        <v>86.419753086419746</v>
      </c>
      <c r="Y13" s="9">
        <v>84.146341463414629</v>
      </c>
      <c r="AA13" s="9">
        <v>84.146341463414629</v>
      </c>
      <c r="AB13" s="9">
        <v>83.950617283950621</v>
      </c>
      <c r="AC13" s="9">
        <v>83.950617283950621</v>
      </c>
      <c r="AD13" s="9">
        <v>85.18518518518519</v>
      </c>
      <c r="AF13" s="9">
        <v>85.18518518518519</v>
      </c>
      <c r="AG13" s="9">
        <v>85.18518518518519</v>
      </c>
      <c r="AH13" s="9">
        <v>85</v>
      </c>
      <c r="AI13" s="9">
        <v>87.179487179487182</v>
      </c>
      <c r="AK13" s="9">
        <v>84.615384615384613</v>
      </c>
      <c r="AL13" s="9">
        <v>84.615384615384613</v>
      </c>
      <c r="AM13" s="9">
        <v>84.615384615384613</v>
      </c>
      <c r="AN13" s="9">
        <f>AN9*100/AN5</f>
        <v>83.333333333333329</v>
      </c>
      <c r="AP13" s="9">
        <v>84.615384615384613</v>
      </c>
      <c r="AQ13" s="9">
        <v>84.615384615384613</v>
      </c>
      <c r="AR13" s="9">
        <v>84.615384615384613</v>
      </c>
      <c r="AS13" s="9">
        <v>84.615384615384613</v>
      </c>
      <c r="AU13" s="9">
        <v>84.2</v>
      </c>
      <c r="AV13" s="9">
        <f>AV9*100/AV5</f>
        <v>84.415584415584419</v>
      </c>
      <c r="AW13" s="9">
        <v>83.333333333333329</v>
      </c>
      <c r="AX13" s="9">
        <v>82.051282051282058</v>
      </c>
      <c r="AZ13" s="9">
        <v>83.3</v>
      </c>
      <c r="BA13" s="9">
        <f t="shared" ref="BA13:BA15" si="0">BA9*100/BA5</f>
        <v>83.116883116883116</v>
      </c>
      <c r="BB13" s="9">
        <v>83.3</v>
      </c>
      <c r="BC13" s="9">
        <v>84.6</v>
      </c>
      <c r="BE13" s="9">
        <v>85.9</v>
      </c>
      <c r="BF13" s="9">
        <f t="shared" ref="BF13:BF15" si="1">BF9*100/BF5</f>
        <v>84.615384615384613</v>
      </c>
      <c r="BG13" s="9">
        <v>83.5</v>
      </c>
      <c r="BH13" s="9">
        <f>BH9*100/BH5</f>
        <v>84.810126582278485</v>
      </c>
      <c r="BJ13" s="9">
        <f t="shared" ref="BJ13:BJ15" si="2">BJ9*100/BJ5</f>
        <v>83.75</v>
      </c>
      <c r="BK13" s="9">
        <v>91.1</v>
      </c>
      <c r="BL13" s="9">
        <v>92.4</v>
      </c>
      <c r="BM13" s="9">
        <v>84.8</v>
      </c>
      <c r="BO13" s="9">
        <v>84.8</v>
      </c>
      <c r="BP13" s="9">
        <v>83.5</v>
      </c>
      <c r="BQ13" s="9">
        <v>82.051282051282058</v>
      </c>
      <c r="BR13" s="9">
        <v>81.818181818181813</v>
      </c>
      <c r="BS13" s="9"/>
      <c r="BT13" s="9">
        <v>81.818181818181813</v>
      </c>
      <c r="BU13" s="9">
        <v>83.116883116883116</v>
      </c>
      <c r="BV13" s="9">
        <f t="shared" ref="BV13:BV15" si="3">BV9*100/BV5</f>
        <v>83.116883116883116</v>
      </c>
      <c r="BW13" s="9">
        <f>BW9*100/BW5</f>
        <v>83.116883116883116</v>
      </c>
      <c r="BY13" s="9">
        <v>83.1</v>
      </c>
      <c r="BZ13" s="9">
        <f t="shared" ref="BZ13:CA15" si="4">BZ9*100/BZ5</f>
        <v>81.578947368421055</v>
      </c>
      <c r="CA13" s="9">
        <f t="shared" si="4"/>
        <v>82.666666666666671</v>
      </c>
      <c r="CB13" s="9">
        <v>85.13513513513513</v>
      </c>
      <c r="CD13" s="9">
        <v>82.432432432432435</v>
      </c>
    </row>
    <row r="14" spans="1:82" ht="12.75" customHeight="1" x14ac:dyDescent="0.25">
      <c r="A14" s="4" t="s">
        <v>3</v>
      </c>
      <c r="B14" s="9">
        <v>19.31704885343968</v>
      </c>
      <c r="C14" s="10">
        <v>19.254658385093169</v>
      </c>
      <c r="D14" s="10">
        <v>19.202180376610507</v>
      </c>
      <c r="E14" s="10">
        <v>19.182156133828997</v>
      </c>
      <c r="F14" s="5"/>
      <c r="G14" s="9">
        <v>19.183168316831683</v>
      </c>
      <c r="H14" s="9">
        <v>19.277406582529078</v>
      </c>
      <c r="I14" s="9">
        <v>19.337289812067262</v>
      </c>
      <c r="J14" s="9">
        <v>19.266732283464567</v>
      </c>
      <c r="K14" s="9"/>
      <c r="L14" s="9">
        <v>19.171365530767346</v>
      </c>
      <c r="M14" s="9">
        <v>19.080068143100512</v>
      </c>
      <c r="N14" s="9">
        <v>19.00726392251816</v>
      </c>
      <c r="O14" s="9">
        <v>18.957232099951945</v>
      </c>
      <c r="P14" s="9"/>
      <c r="Q14" s="9">
        <v>19.003338102050549</v>
      </c>
      <c r="R14" s="9">
        <v>18.878152250765968</v>
      </c>
      <c r="S14" s="9">
        <v>18.87323943661972</v>
      </c>
      <c r="T14" s="9">
        <v>18.733940668068207</v>
      </c>
      <c r="V14" s="9">
        <v>18.766006984866124</v>
      </c>
      <c r="W14" s="9">
        <v>18.674698795180721</v>
      </c>
      <c r="X14" s="9">
        <v>18.713856118436269</v>
      </c>
      <c r="Y14" s="9">
        <v>18.640552995391705</v>
      </c>
      <c r="AA14" s="9">
        <v>18.642117376294593</v>
      </c>
      <c r="AB14" s="9">
        <v>18.525303411953285</v>
      </c>
      <c r="AC14" s="9">
        <v>18.439068918302144</v>
      </c>
      <c r="AD14" s="9">
        <v>18.382185866848445</v>
      </c>
      <c r="AF14" s="9">
        <v>18.266183793571752</v>
      </c>
      <c r="AG14" s="9">
        <v>18.229049017393269</v>
      </c>
      <c r="AH14" s="9">
        <v>18.243091440125813</v>
      </c>
      <c r="AI14" s="9">
        <v>18.149226977369484</v>
      </c>
      <c r="AK14" s="9">
        <v>18.169612888789437</v>
      </c>
      <c r="AL14" s="9">
        <v>18.078970718722271</v>
      </c>
      <c r="AM14" s="9">
        <v>17.971334068357223</v>
      </c>
      <c r="AN14" s="9">
        <f>AN10*100/AN6</f>
        <v>17.95999120685865</v>
      </c>
      <c r="AP14" s="9">
        <v>18.161231884057973</v>
      </c>
      <c r="AQ14" s="9">
        <v>18.371422232083425</v>
      </c>
      <c r="AR14" s="9">
        <v>18.742985409652075</v>
      </c>
      <c r="AS14" s="9">
        <v>18.742985409652075</v>
      </c>
      <c r="AU14" s="9">
        <v>18.399999999999999</v>
      </c>
      <c r="AV14" s="9">
        <f>AV10*100/AV6</f>
        <v>18.523344191096633</v>
      </c>
      <c r="AW14" s="9">
        <v>18.526543878656554</v>
      </c>
      <c r="AX14" s="9">
        <v>18.427306113631452</v>
      </c>
      <c r="AZ14" s="9">
        <v>18.3</v>
      </c>
      <c r="BA14" s="9">
        <f t="shared" si="0"/>
        <v>18.352383006254044</v>
      </c>
      <c r="BB14" s="9">
        <v>18.399999999999999</v>
      </c>
      <c r="BC14" s="9">
        <v>18.100000000000001</v>
      </c>
      <c r="BE14" s="9">
        <v>20.3</v>
      </c>
      <c r="BF14" s="9">
        <f t="shared" si="1"/>
        <v>18.009478672985782</v>
      </c>
      <c r="BG14" s="9">
        <v>18</v>
      </c>
      <c r="BH14" s="9">
        <f>BH10*100/BH6</f>
        <v>17.421825143586471</v>
      </c>
      <c r="BJ14" s="9">
        <f t="shared" si="2"/>
        <v>17.392227649182416</v>
      </c>
      <c r="BK14" s="9">
        <v>17.3</v>
      </c>
      <c r="BL14" s="9">
        <v>17.3</v>
      </c>
      <c r="BM14" s="9">
        <v>17.7</v>
      </c>
      <c r="BO14" s="9">
        <v>17.3</v>
      </c>
      <c r="BP14" s="9">
        <v>17.2</v>
      </c>
      <c r="BQ14" s="9">
        <v>17.142248722316864</v>
      </c>
      <c r="BR14" s="9">
        <v>16.890881913303438</v>
      </c>
      <c r="BS14" s="9"/>
      <c r="BT14" s="9">
        <v>16.688172043010752</v>
      </c>
      <c r="BU14" s="9">
        <v>16.565743944636679</v>
      </c>
      <c r="BV14" s="9">
        <f t="shared" si="3"/>
        <v>16.368006993006993</v>
      </c>
      <c r="BW14" s="9">
        <f>BW10*100/BW6</f>
        <v>16.277018085575651</v>
      </c>
      <c r="BY14" s="9">
        <v>16.5</v>
      </c>
      <c r="BZ14" s="9">
        <f t="shared" si="4"/>
        <v>16.0257835074461</v>
      </c>
      <c r="CA14" s="9">
        <f t="shared" si="4"/>
        <v>15.951742627345844</v>
      </c>
      <c r="CB14" s="9">
        <v>15.809566584325173</v>
      </c>
      <c r="CD14" s="9">
        <v>15.736961451247165</v>
      </c>
    </row>
    <row r="15" spans="1:82" ht="12.75" customHeight="1" x14ac:dyDescent="0.25">
      <c r="A15" s="4" t="s">
        <v>4</v>
      </c>
      <c r="B15" s="9">
        <v>23.087635531682086</v>
      </c>
      <c r="C15" s="10">
        <v>23.027903833156319</v>
      </c>
      <c r="D15" s="10">
        <v>23.25364213672021</v>
      </c>
      <c r="E15" s="10">
        <v>23.241206030150753</v>
      </c>
      <c r="F15" s="1"/>
      <c r="G15" s="9">
        <v>23.60904882522491</v>
      </c>
      <c r="H15" s="9">
        <v>23.458672086720867</v>
      </c>
      <c r="I15" s="9">
        <v>23.498073928366527</v>
      </c>
      <c r="J15" s="9">
        <v>23.012650320162422</v>
      </c>
      <c r="K15" s="9"/>
      <c r="L15" s="9">
        <v>22.926866008887551</v>
      </c>
      <c r="M15" s="9">
        <v>22.516751343789117</v>
      </c>
      <c r="N15" s="9">
        <v>21.636606077619483</v>
      </c>
      <c r="O15" s="9">
        <v>21.336778404841233</v>
      </c>
      <c r="P15" s="9"/>
      <c r="Q15" s="9">
        <v>21.130596519197557</v>
      </c>
      <c r="R15" s="9">
        <v>20.907903331156106</v>
      </c>
      <c r="S15" s="9">
        <v>20.870629145469767</v>
      </c>
      <c r="T15" s="9">
        <v>20.859972420709543</v>
      </c>
      <c r="V15" s="9">
        <v>20.957861518470391</v>
      </c>
      <c r="W15" s="9">
        <v>21.436052600954262</v>
      </c>
      <c r="X15" s="9">
        <v>21.324335236776836</v>
      </c>
      <c r="Y15" s="9">
        <v>21.17046347211312</v>
      </c>
      <c r="AA15" s="9">
        <v>21.025185842671696</v>
      </c>
      <c r="AB15" s="9">
        <v>20.892661555312159</v>
      </c>
      <c r="AC15" s="9">
        <v>20.77432556135911</v>
      </c>
      <c r="AD15" s="9">
        <v>20.725635593220339</v>
      </c>
      <c r="AF15" s="9">
        <v>20.662070417346456</v>
      </c>
      <c r="AG15" s="9">
        <v>20.598352965704159</v>
      </c>
      <c r="AH15" s="9">
        <v>20.555184976140389</v>
      </c>
      <c r="AI15" s="9">
        <v>20.648802562668429</v>
      </c>
      <c r="AK15" s="9">
        <v>20.548014586709886</v>
      </c>
      <c r="AL15" s="9">
        <v>20.546973917447456</v>
      </c>
      <c r="AM15" s="9">
        <v>20.546973917447456</v>
      </c>
      <c r="AN15" s="9">
        <f>AN11*100/AN7</f>
        <v>20.551898734177215</v>
      </c>
      <c r="AP15" s="51">
        <v>19.23175024230985</v>
      </c>
      <c r="AQ15" s="51">
        <v>19.5675517376025</v>
      </c>
      <c r="AR15" s="51">
        <v>19.489928995797712</v>
      </c>
      <c r="AS15" s="51">
        <v>19.489928995797712</v>
      </c>
      <c r="AU15" s="51">
        <v>19.2</v>
      </c>
      <c r="AV15" s="51">
        <f>AV11*100/AV7</f>
        <v>19.404967459157923</v>
      </c>
      <c r="AW15" s="51">
        <v>19.100000000000001</v>
      </c>
      <c r="AX15" s="51">
        <v>19</v>
      </c>
      <c r="AZ15" s="51">
        <v>18.8</v>
      </c>
      <c r="BA15" s="51">
        <f t="shared" si="0"/>
        <v>18.620373075157534</v>
      </c>
      <c r="BB15" s="51">
        <v>18.399999999999999</v>
      </c>
      <c r="BC15" s="51">
        <v>18.3</v>
      </c>
      <c r="BE15" s="51">
        <v>18.2</v>
      </c>
      <c r="BF15" s="51">
        <f t="shared" si="1"/>
        <v>18.149081742888008</v>
      </c>
      <c r="BG15" s="51">
        <v>17.7</v>
      </c>
      <c r="BH15" s="51">
        <f>BH11*100/BH7</f>
        <v>17.509968642328985</v>
      </c>
      <c r="BJ15" s="51">
        <f t="shared" si="2"/>
        <v>17.346703550023051</v>
      </c>
      <c r="BK15" s="51">
        <v>17</v>
      </c>
      <c r="BL15" s="51">
        <v>16.899999999999999</v>
      </c>
      <c r="BM15" s="51">
        <v>16.899999999999999</v>
      </c>
      <c r="BO15" s="51">
        <v>16.8</v>
      </c>
      <c r="BP15" s="51">
        <v>16.8</v>
      </c>
      <c r="BQ15" s="51">
        <v>16.66415549193913</v>
      </c>
      <c r="BR15" s="51">
        <v>16.401976687162851</v>
      </c>
      <c r="BS15" s="51"/>
      <c r="BT15" s="51">
        <v>16.325380424572611</v>
      </c>
      <c r="BU15" s="51">
        <v>15.999702469503124</v>
      </c>
      <c r="BV15" s="51">
        <f t="shared" si="3"/>
        <v>15.788107947805457</v>
      </c>
      <c r="BW15" s="51">
        <f>BW11*100/BW7</f>
        <v>15.66037035662597</v>
      </c>
      <c r="BY15" s="51">
        <v>15.5</v>
      </c>
      <c r="BZ15" s="51">
        <f t="shared" si="4"/>
        <v>15.292325978753436</v>
      </c>
      <c r="CA15" s="51">
        <f t="shared" si="4"/>
        <v>15.107353431972411</v>
      </c>
      <c r="CB15" s="51">
        <v>15.052955757530233</v>
      </c>
      <c r="CD15" s="51">
        <v>15.007434944237918</v>
      </c>
    </row>
    <row r="16" spans="1:82" ht="12.75" customHeight="1" x14ac:dyDescent="0.25">
      <c r="A16" s="50" t="s">
        <v>50</v>
      </c>
      <c r="B16" s="46"/>
      <c r="C16" s="46"/>
      <c r="D16" s="38"/>
      <c r="E16" s="38"/>
      <c r="F16" s="47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BF16" s="7"/>
    </row>
    <row r="17" spans="1:32" ht="12.75" customHeight="1" x14ac:dyDescent="0.25">
      <c r="B17" s="18"/>
      <c r="C17" s="18"/>
    </row>
    <row r="18" spans="1:32" ht="12.75" customHeight="1" x14ac:dyDescent="0.25">
      <c r="B18" s="18"/>
      <c r="C18" s="18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32" ht="12.75" customHeight="1" x14ac:dyDescent="0.25">
      <c r="B19" s="18"/>
      <c r="C19" s="1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32" ht="12.75" customHeight="1" x14ac:dyDescent="0.25">
      <c r="A20" s="1"/>
    </row>
    <row r="21" spans="1:32" ht="12.75" customHeight="1" x14ac:dyDescent="0.25">
      <c r="A21" s="1"/>
    </row>
    <row r="22" spans="1:32" ht="12.75" customHeight="1" x14ac:dyDescent="0.25">
      <c r="A22" s="1"/>
      <c r="B22" s="1"/>
    </row>
    <row r="23" spans="1:32" ht="12.75" customHeight="1" x14ac:dyDescent="0.25">
      <c r="A23" s="1"/>
    </row>
    <row r="24" spans="1:32" ht="12.75" customHeight="1" x14ac:dyDescent="0.25">
      <c r="A24" s="1"/>
      <c r="AF24" s="33"/>
    </row>
    <row r="25" spans="1:32" ht="12.75" customHeight="1" x14ac:dyDescent="0.25">
      <c r="A25" s="1"/>
    </row>
    <row r="26" spans="1:32" ht="12.75" customHeight="1" x14ac:dyDescent="0.25">
      <c r="A26" s="1"/>
    </row>
    <row r="27" spans="1:32" ht="12.75" customHeight="1" x14ac:dyDescent="0.25">
      <c r="A27" s="1"/>
    </row>
    <row r="28" spans="1:32" ht="12.75" customHeight="1" x14ac:dyDescent="0.25">
      <c r="A28" s="1"/>
    </row>
    <row r="29" spans="1:32" ht="12.75" customHeight="1" x14ac:dyDescent="0.25">
      <c r="A29" s="1"/>
    </row>
    <row r="30" spans="1:32" ht="12.75" customHeight="1" x14ac:dyDescent="0.25">
      <c r="A30" s="1"/>
    </row>
    <row r="31" spans="1:32" ht="12.75" customHeight="1" x14ac:dyDescent="0.25">
      <c r="A31" s="1"/>
    </row>
    <row r="32" spans="1:32" ht="12.75" customHeight="1" x14ac:dyDescent="0.25">
      <c r="A32" s="1"/>
    </row>
    <row r="33" spans="1:1" ht="12.75" customHeight="1" x14ac:dyDescent="0.25">
      <c r="A33" s="1"/>
    </row>
    <row r="34" spans="1:1" ht="12.75" customHeight="1" x14ac:dyDescent="0.25">
      <c r="A34" s="1"/>
    </row>
    <row r="35" spans="1:1" ht="12.75" customHeight="1" x14ac:dyDescent="0.25">
      <c r="A35" s="1"/>
    </row>
    <row r="36" spans="1:1" ht="12.75" customHeight="1" x14ac:dyDescent="0.25">
      <c r="A36" s="1"/>
    </row>
    <row r="37" spans="1:1" ht="12.75" customHeight="1" x14ac:dyDescent="0.25">
      <c r="A37" s="1"/>
    </row>
    <row r="38" spans="1:1" ht="12.75" customHeight="1" x14ac:dyDescent="0.25">
      <c r="A38" s="1"/>
    </row>
    <row r="39" spans="1:1" ht="12.75" customHeight="1" x14ac:dyDescent="0.25">
      <c r="A39" s="1"/>
    </row>
    <row r="40" spans="1:1" ht="12.75" customHeight="1" x14ac:dyDescent="0.25">
      <c r="A40" s="1"/>
    </row>
    <row r="41" spans="1:1" ht="12.75" customHeight="1" x14ac:dyDescent="0.25">
      <c r="A41" s="1"/>
    </row>
    <row r="42" spans="1:1" ht="12.75" customHeight="1" x14ac:dyDescent="0.25">
      <c r="A42" s="1"/>
    </row>
    <row r="43" spans="1:1" ht="12.75" customHeight="1" x14ac:dyDescent="0.25">
      <c r="A43" s="1"/>
    </row>
  </sheetData>
  <mergeCells count="17">
    <mergeCell ref="BE2:BH2"/>
    <mergeCell ref="AZ2:BC2"/>
    <mergeCell ref="BY2:CB2"/>
    <mergeCell ref="AK2:AN2"/>
    <mergeCell ref="BO2:BR2"/>
    <mergeCell ref="BT2:BW2"/>
    <mergeCell ref="BJ2:BM2"/>
    <mergeCell ref="A2:A3"/>
    <mergeCell ref="V2:X2"/>
    <mergeCell ref="Q2:T2"/>
    <mergeCell ref="G2:J2"/>
    <mergeCell ref="L2:O2"/>
    <mergeCell ref="AF2:AI2"/>
    <mergeCell ref="AA2:AD2"/>
    <mergeCell ref="AU2:AX2"/>
    <mergeCell ref="B2:E2"/>
    <mergeCell ref="AP2:AS2"/>
  </mergeCells>
  <phoneticPr fontId="0" type="noConversion"/>
  <pageMargins left="0.35" right="0.75" top="0.45" bottom="1" header="0" footer="0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topLeftCell="A2" workbookViewId="0">
      <selection activeCell="A2" sqref="A2:B2"/>
    </sheetView>
  </sheetViews>
  <sheetFormatPr baseColWidth="10" defaultColWidth="11.44140625" defaultRowHeight="13.2" x14ac:dyDescent="0.25"/>
  <cols>
    <col min="1" max="1" width="40.6640625" style="19" customWidth="1"/>
    <col min="2" max="2" width="39.33203125" style="19" customWidth="1"/>
    <col min="3" max="16384" width="11.44140625" style="19"/>
  </cols>
  <sheetData>
    <row r="1" spans="1:2" ht="13.8" hidden="1" thickBot="1" x14ac:dyDescent="0.3"/>
    <row r="2" spans="1:2" ht="18" thickBot="1" x14ac:dyDescent="0.3">
      <c r="A2" s="64" t="s">
        <v>7</v>
      </c>
      <c r="B2" s="65"/>
    </row>
    <row r="3" spans="1:2" ht="14.4" thickBot="1" x14ac:dyDescent="0.3">
      <c r="A3" s="20" t="s">
        <v>8</v>
      </c>
      <c r="B3" s="21" t="s">
        <v>48</v>
      </c>
    </row>
    <row r="4" spans="1:2" ht="13.8" x14ac:dyDescent="0.25">
      <c r="A4" s="22" t="s">
        <v>9</v>
      </c>
      <c r="B4" s="23" t="s">
        <v>10</v>
      </c>
    </row>
    <row r="5" spans="1:2" ht="13.8" x14ac:dyDescent="0.25">
      <c r="A5" s="24" t="s">
        <v>11</v>
      </c>
      <c r="B5" s="25" t="s">
        <v>12</v>
      </c>
    </row>
    <row r="6" spans="1:2" ht="13.8" x14ac:dyDescent="0.25">
      <c r="A6" s="24" t="s">
        <v>13</v>
      </c>
      <c r="B6" s="25" t="s">
        <v>14</v>
      </c>
    </row>
    <row r="7" spans="1:2" ht="26.4" x14ac:dyDescent="0.25">
      <c r="A7" s="26" t="s">
        <v>15</v>
      </c>
      <c r="B7" s="27" t="s">
        <v>16</v>
      </c>
    </row>
    <row r="8" spans="1:2" ht="40.200000000000003" thickBot="1" x14ac:dyDescent="0.3">
      <c r="A8" s="26" t="s">
        <v>17</v>
      </c>
      <c r="B8" s="27" t="s">
        <v>32</v>
      </c>
    </row>
    <row r="9" spans="1:2" ht="13.8" x14ac:dyDescent="0.25">
      <c r="A9" s="28" t="s">
        <v>18</v>
      </c>
      <c r="B9" s="31" t="s">
        <v>19</v>
      </c>
    </row>
    <row r="10" spans="1:2" ht="39.6" x14ac:dyDescent="0.25">
      <c r="A10" s="24" t="s">
        <v>20</v>
      </c>
      <c r="B10" s="25" t="s">
        <v>40</v>
      </c>
    </row>
    <row r="11" spans="1:2" ht="13.8" x14ac:dyDescent="0.25">
      <c r="A11" s="24" t="s">
        <v>21</v>
      </c>
      <c r="B11" s="25" t="s">
        <v>38</v>
      </c>
    </row>
    <row r="12" spans="1:2" ht="14.4" thickBot="1" x14ac:dyDescent="0.3">
      <c r="A12" s="29" t="s">
        <v>22</v>
      </c>
      <c r="B12" s="30" t="s">
        <v>23</v>
      </c>
    </row>
    <row r="13" spans="1:2" ht="13.8" x14ac:dyDescent="0.25">
      <c r="A13" s="28" t="s">
        <v>24</v>
      </c>
      <c r="B13" s="31" t="s">
        <v>3</v>
      </c>
    </row>
    <row r="14" spans="1:2" ht="26.4" x14ac:dyDescent="0.25">
      <c r="A14" s="24" t="s">
        <v>20</v>
      </c>
      <c r="B14" s="25" t="s">
        <v>41</v>
      </c>
    </row>
    <row r="15" spans="1:2" ht="13.8" x14ac:dyDescent="0.25">
      <c r="A15" s="24" t="s">
        <v>21</v>
      </c>
      <c r="B15" s="25" t="s">
        <v>39</v>
      </c>
    </row>
    <row r="16" spans="1:2" ht="14.4" thickBot="1" x14ac:dyDescent="0.3">
      <c r="A16" s="29" t="s">
        <v>22</v>
      </c>
      <c r="B16" s="30" t="s">
        <v>23</v>
      </c>
    </row>
    <row r="17" spans="1:2" ht="13.8" x14ac:dyDescent="0.25">
      <c r="A17" s="28" t="s">
        <v>25</v>
      </c>
      <c r="B17" s="31" t="s">
        <v>4</v>
      </c>
    </row>
    <row r="18" spans="1:2" ht="39.6" x14ac:dyDescent="0.25">
      <c r="A18" s="24" t="s">
        <v>20</v>
      </c>
      <c r="B18" s="25" t="s">
        <v>42</v>
      </c>
    </row>
    <row r="19" spans="1:2" ht="13.8" x14ac:dyDescent="0.25">
      <c r="A19" s="24" t="s">
        <v>21</v>
      </c>
      <c r="B19" s="25" t="s">
        <v>14</v>
      </c>
    </row>
    <row r="20" spans="1:2" ht="14.4" thickBot="1" x14ac:dyDescent="0.3">
      <c r="A20" s="29" t="s">
        <v>22</v>
      </c>
      <c r="B20" s="30" t="s">
        <v>23</v>
      </c>
    </row>
    <row r="21" spans="1:2" ht="13.8" x14ac:dyDescent="0.25">
      <c r="A21" s="28" t="s">
        <v>33</v>
      </c>
      <c r="B21" s="31" t="s">
        <v>34</v>
      </c>
    </row>
    <row r="22" spans="1:2" ht="52.8" x14ac:dyDescent="0.25">
      <c r="A22" s="24" t="s">
        <v>20</v>
      </c>
      <c r="B22" s="25" t="s">
        <v>36</v>
      </c>
    </row>
    <row r="23" spans="1:2" ht="13.8" x14ac:dyDescent="0.25">
      <c r="A23" s="24" t="s">
        <v>21</v>
      </c>
      <c r="B23" s="25" t="s">
        <v>37</v>
      </c>
    </row>
    <row r="24" spans="1:2" ht="54.75" customHeight="1" thickBot="1" x14ac:dyDescent="0.3">
      <c r="A24" s="29" t="s">
        <v>22</v>
      </c>
      <c r="B24" s="30" t="s">
        <v>35</v>
      </c>
    </row>
    <row r="25" spans="1:2" ht="13.8" x14ac:dyDescent="0.25">
      <c r="A25" s="22" t="s">
        <v>26</v>
      </c>
      <c r="B25" s="23" t="s">
        <v>27</v>
      </c>
    </row>
    <row r="26" spans="1:2" ht="13.8" x14ac:dyDescent="0.25">
      <c r="A26" s="22" t="s">
        <v>28</v>
      </c>
      <c r="B26" s="23" t="s">
        <v>14</v>
      </c>
    </row>
    <row r="27" spans="1:2" ht="13.8" x14ac:dyDescent="0.25">
      <c r="A27" s="24" t="s">
        <v>29</v>
      </c>
      <c r="B27" s="25" t="s">
        <v>31</v>
      </c>
    </row>
    <row r="28" spans="1:2" ht="93" thickBot="1" x14ac:dyDescent="0.3">
      <c r="A28" s="29" t="s">
        <v>30</v>
      </c>
      <c r="B28" s="30" t="s">
        <v>51</v>
      </c>
    </row>
  </sheetData>
  <mergeCells count="1">
    <mergeCell ref="A2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Fin_EFT_AX01</vt:lpstr>
      <vt:lpstr>Ficha técnica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mlpolonara</dc:creator>
  <cp:lastModifiedBy>Melina Silva</cp:lastModifiedBy>
  <dcterms:created xsi:type="dcterms:W3CDTF">2011-08-29T16:01:01Z</dcterms:created>
  <dcterms:modified xsi:type="dcterms:W3CDTF">2025-07-01T15:31:25Z</dcterms:modified>
</cp:coreProperties>
</file>