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ca26-02 co27-02\Banco de datos Intermediacion financiera\"/>
    </mc:Choice>
  </mc:AlternateContent>
  <xr:revisionPtr revIDLastSave="0" documentId="13_ncr:1_{D81783AB-E11C-44F1-B8D8-A3F29231785A}" xr6:coauthVersionLast="47" xr6:coauthVersionMax="47" xr10:uidLastSave="{00000000-0000-0000-0000-000000000000}"/>
  <bookViews>
    <workbookView xWindow="384" yWindow="384" windowWidth="10320" windowHeight="7656" xr2:uid="{00000000-000D-0000-FFFF-FFFF00000000}"/>
  </bookViews>
  <sheets>
    <sheet name="FIN_PT" sheetId="1" r:id="rId1"/>
    <sheet name="Ficha técnica" sheetId="2" r:id="rId2"/>
  </sheets>
  <calcPr calcId="191029"/>
</workbook>
</file>

<file path=xl/calcChain.xml><?xml version="1.0" encoding="utf-8"?>
<calcChain xmlns="http://schemas.openxmlformats.org/spreadsheetml/2006/main">
  <c r="H12" i="1" l="1"/>
  <c r="H8" i="1"/>
  <c r="H11" i="1"/>
  <c r="H9" i="1" s="1"/>
  <c r="H7" i="1"/>
  <c r="H10" i="1"/>
  <c r="H6" i="1"/>
  <c r="H14" i="1" s="1"/>
  <c r="J10" i="1"/>
  <c r="J11" i="1"/>
  <c r="J12" i="1"/>
  <c r="J6" i="1"/>
  <c r="J7" i="1"/>
  <c r="J8" i="1"/>
  <c r="I9" i="1"/>
  <c r="I5" i="1"/>
  <c r="G12" i="1"/>
  <c r="G11" i="1"/>
  <c r="G10" i="1"/>
  <c r="AG9" i="1"/>
  <c r="S9" i="1"/>
  <c r="G9" i="1"/>
  <c r="G8" i="1"/>
  <c r="G7" i="1"/>
  <c r="G6" i="1"/>
  <c r="AG5" i="1"/>
  <c r="S5" i="1"/>
  <c r="G5" i="1"/>
  <c r="H16" i="1" l="1"/>
  <c r="H5" i="1"/>
  <c r="H13" i="1" s="1"/>
  <c r="H15" i="1"/>
  <c r="J5" i="1"/>
  <c r="I13" i="1"/>
  <c r="J9" i="1"/>
  <c r="J13" i="1" l="1"/>
</calcChain>
</file>

<file path=xl/sharedStrings.xml><?xml version="1.0" encoding="utf-8"?>
<sst xmlns="http://schemas.openxmlformats.org/spreadsheetml/2006/main" count="128" uniqueCount="53">
  <si>
    <t xml:space="preserve"> Jurisdicción y Sector</t>
  </si>
  <si>
    <t>1er. trimestre</t>
  </si>
  <si>
    <t>4to.  trimestre</t>
  </si>
  <si>
    <t>2do. trimestre</t>
  </si>
  <si>
    <t>Total país (millones de pesos)</t>
  </si>
  <si>
    <t>Sector público no financiero (moneda nacional)</t>
  </si>
  <si>
    <t>Sector privado no financiero (moneda nacional)</t>
  </si>
  <si>
    <t>Sector público y privado (moneda extranjera)</t>
  </si>
  <si>
    <t>Ciudad de Buenos Aires (millones de pesos)</t>
  </si>
  <si>
    <t>Participación relativa de la Ciudad de Buenos Aires en el total  país (%)</t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</si>
  <si>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Los saldos en moneda extranjera informados por cada entidad financiera, expresados en dólares estadounidenses, se convierten a pesos utilizando el tipo de cambio de referencia.</t>
    </r>
  </si>
  <si>
    <t xml:space="preserve">FICHA TECNICA </t>
  </si>
  <si>
    <t>Archivo</t>
  </si>
  <si>
    <t>FIN_PT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</si>
  <si>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</si>
  <si>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</si>
  <si>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</si>
  <si>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</si>
  <si>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</si>
  <si>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</si>
  <si>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Serie</t>
  </si>
  <si>
    <t>Objetivo</t>
  </si>
  <si>
    <t>Presentar la evolución de los préstamos del sistema financiero nacional</t>
  </si>
  <si>
    <t>Variable 1</t>
  </si>
  <si>
    <t>Préstamos total del país</t>
  </si>
  <si>
    <t xml:space="preserve">Definición Operativa </t>
  </si>
  <si>
    <t>Corresponde al total de los prétamos otorgados  por todos los bancos del territorio nacional discriminado por destino del préstamo.</t>
  </si>
  <si>
    <t>Unidad de Medida</t>
  </si>
  <si>
    <t>Millones de pesos</t>
  </si>
  <si>
    <t>Método de Cálculo (formula)</t>
  </si>
  <si>
    <t>No aplica</t>
  </si>
  <si>
    <t>Variable 2</t>
  </si>
  <si>
    <t>Préstamos en la Ciudad de Buenos Aires</t>
  </si>
  <si>
    <t>Corresponde al total de los prétamos otorgados  por todos los bancos ubicados en la CABA discriminado por destino del préstamo.</t>
  </si>
  <si>
    <t>Variable 3</t>
  </si>
  <si>
    <t>Participación relativa de la CABA en el total del país</t>
  </si>
  <si>
    <t>Es el resultado del cociente entre los prestamos del sistema financiero nacional y los prestamos de la CABA multiplicado por 100</t>
  </si>
  <si>
    <t>Prestamos CABA/Prestamos País*100</t>
  </si>
  <si>
    <t>Periodicidad de Recepción (secundaria)</t>
  </si>
  <si>
    <t>Trimestral</t>
  </si>
  <si>
    <t>periodicidad de recolección (primaria)</t>
  </si>
  <si>
    <t xml:space="preserve">Periodicidad de Difusión </t>
  </si>
  <si>
    <t>Fuente</t>
  </si>
  <si>
    <t>Monto de préstamos del sistema financiero (en millones de pesos)</t>
  </si>
  <si>
    <t>2023*</t>
  </si>
  <si>
    <t>2024*</t>
  </si>
  <si>
    <r>
      <t xml:space="preserve">Préstamos </t>
    </r>
    <r>
      <rPr>
        <vertAlign val="superscript"/>
        <sz val="9"/>
        <color theme="1"/>
        <rFont val="Arial"/>
        <family val="2"/>
      </rPr>
      <t>1</t>
    </r>
  </si>
  <si>
    <r>
      <t xml:space="preserve">2do. </t>
    </r>
    <r>
      <rPr>
        <sz val="9"/>
        <color theme="1"/>
        <rFont val="@Batang"/>
      </rPr>
      <t>t</t>
    </r>
    <r>
      <rPr>
        <sz val="9"/>
        <color theme="1"/>
        <rFont val="Arial"/>
        <family val="2"/>
      </rPr>
      <t>rimestre</t>
    </r>
  </si>
  <si>
    <r>
      <t xml:space="preserve">3er. </t>
    </r>
    <r>
      <rPr>
        <sz val="9"/>
        <color theme="1"/>
        <rFont val="@Batang"/>
      </rPr>
      <t xml:space="preserve"> t</t>
    </r>
    <r>
      <rPr>
        <sz val="9"/>
        <color theme="1"/>
        <rFont val="Arial"/>
        <family val="2"/>
      </rPr>
      <t>rimestre</t>
    </r>
  </si>
  <si>
    <r>
      <t xml:space="preserve">4to. </t>
    </r>
    <r>
      <rPr>
        <sz val="9"/>
        <color theme="1"/>
        <rFont val="@Batang"/>
      </rPr>
      <t xml:space="preserve"> t</t>
    </r>
    <r>
      <rPr>
        <sz val="9"/>
        <color theme="1"/>
        <rFont val="Arial"/>
        <family val="2"/>
      </rPr>
      <t>rimestre</t>
    </r>
  </si>
  <si>
    <r>
      <t>Fuente</t>
    </r>
    <r>
      <rPr>
        <sz val="8"/>
        <color theme="1"/>
        <rFont val="Arial"/>
        <family val="2"/>
      </rPr>
      <t>: Instituto de Estadística y Censos de la Ciudad Autónoma de Buenos Aires (Jefatura de Gabinete de Ministros - GCBA) sobre la base de datos del Banco Central de la República Argentina, Boletín estadístico.</t>
    </r>
  </si>
  <si>
    <t>Instituto de Estadística y Censos de la Ciudad Autónoma de Buenos Aires (Jefatura de Gabinete de Ministros - GCBA) sobre la base de datos del Banco Central de la República Argentina, Boletín estadístico.</t>
  </si>
  <si>
    <t>Préstamos por jurisdicción y sector y participación relativa de la Ciudad en el total del país. Total país y Ciudad de Buenos Aires. 1er. trimestre de 2009/4to.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</si>
</sst>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??_ ;_ @_ "/>
    <numFmt numFmtId="165" formatCode="0.0"/>
    <numFmt numFmtId="166" formatCode="#,##0.0"/>
    <numFmt numFmtId="167" formatCode="_ * #,##0.0_ ;_ * \-#,##0.0_ ;_ * &quot;-&quot;??_ ;_ @_ "/>
    <numFmt numFmtId="168" formatCode="0.0000"/>
  </numFmts>
  <fonts count="18" x14ac:knownFonts="1">
    <font>
      <sz val="10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@Batang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14" fillId="0" borderId="5"/>
    <xf numFmtId="0" fontId="13" fillId="0" borderId="5"/>
    <xf numFmtId="0" fontId="14" fillId="0" borderId="5"/>
  </cellStyleXfs>
  <cellXfs count="79">
    <xf numFmtId="0" fontId="0" fillId="0" borderId="0" xfId="0"/>
    <xf numFmtId="0" fontId="2" fillId="2" borderId="1" xfId="0" applyFont="1" applyFill="1" applyBorder="1"/>
    <xf numFmtId="0" fontId="11" fillId="2" borderId="9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top" wrapText="1"/>
    </xf>
    <xf numFmtId="0" fontId="11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/>
    <xf numFmtId="3" fontId="2" fillId="3" borderId="1" xfId="0" applyNumberFormat="1" applyFont="1" applyFill="1" applyBorder="1"/>
    <xf numFmtId="0" fontId="0" fillId="4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1" xfId="0" applyFont="1" applyFill="1" applyBorder="1"/>
    <xf numFmtId="3" fontId="6" fillId="3" borderId="1" xfId="0" applyNumberFormat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164" fontId="3" fillId="3" borderId="2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wrapText="1"/>
    </xf>
    <xf numFmtId="165" fontId="6" fillId="3" borderId="1" xfId="0" applyNumberFormat="1" applyFont="1" applyFill="1" applyBorder="1"/>
    <xf numFmtId="166" fontId="6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165" fontId="3" fillId="3" borderId="2" xfId="0" applyNumberFormat="1" applyFont="1" applyFill="1" applyBorder="1"/>
    <xf numFmtId="166" fontId="3" fillId="3" borderId="2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167" fontId="2" fillId="3" borderId="1" xfId="0" applyNumberFormat="1" applyFont="1" applyFill="1" applyBorder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2" fontId="3" fillId="3" borderId="1" xfId="0" applyNumberFormat="1" applyFont="1" applyFill="1" applyBorder="1"/>
    <xf numFmtId="2" fontId="2" fillId="3" borderId="1" xfId="0" applyNumberFormat="1" applyFont="1" applyFill="1" applyBorder="1"/>
    <xf numFmtId="168" fontId="2" fillId="3" borderId="1" xfId="0" applyNumberFormat="1" applyFont="1" applyFill="1" applyBorder="1"/>
    <xf numFmtId="0" fontId="3" fillId="3" borderId="6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vertical="top" wrapText="1"/>
    </xf>
    <xf numFmtId="0" fontId="13" fillId="0" borderId="22" xfId="0" applyFont="1" applyBorder="1" applyAlignment="1">
      <alignment wrapText="1"/>
    </xf>
    <xf numFmtId="3" fontId="0" fillId="4" borderId="0" xfId="0" applyNumberFormat="1" applyFill="1"/>
    <xf numFmtId="3" fontId="3" fillId="3" borderId="5" xfId="3" applyNumberFormat="1" applyFont="1" applyFill="1"/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/>
    <xf numFmtId="3" fontId="2" fillId="3" borderId="5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0" fillId="4" borderId="5" xfId="0" applyFill="1" applyBorder="1"/>
    <xf numFmtId="0" fontId="3" fillId="3" borderId="4" xfId="0" applyFont="1" applyFill="1" applyBorder="1"/>
    <xf numFmtId="0" fontId="16" fillId="4" borderId="0" xfId="0" applyFont="1" applyFill="1"/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/>
    <xf numFmtId="0" fontId="16" fillId="4" borderId="20" xfId="0" applyFont="1" applyFill="1" applyBorder="1"/>
    <xf numFmtId="0" fontId="0" fillId="4" borderId="20" xfId="0" applyFill="1" applyBorder="1"/>
    <xf numFmtId="0" fontId="6" fillId="3" borderId="5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16" fillId="4" borderId="5" xfId="0" applyFont="1" applyFill="1" applyBorder="1"/>
    <xf numFmtId="0" fontId="0" fillId="4" borderId="21" xfId="0" applyFill="1" applyBorder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15" fillId="4" borderId="6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4" borderId="5" xfId="0" applyFont="1" applyFill="1" applyBorder="1"/>
    <xf numFmtId="0" fontId="10" fillId="2" borderId="7" xfId="0" applyFont="1" applyFill="1" applyBorder="1" applyAlignment="1">
      <alignment horizontal="center" vertical="center"/>
    </xf>
    <xf numFmtId="0" fontId="4" fillId="0" borderId="8" xfId="0" applyFont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00"/>
  <sheetViews>
    <sheetView tabSelected="1" workbookViewId="0">
      <pane xSplit="1" topLeftCell="B1" activePane="topRight" state="frozen"/>
      <selection pane="topRight"/>
    </sheetView>
  </sheetViews>
  <sheetFormatPr baseColWidth="10" defaultColWidth="11.44140625" defaultRowHeight="15" customHeight="1" x14ac:dyDescent="0.25"/>
  <cols>
    <col min="1" max="1" width="37.33203125" style="17" customWidth="1"/>
    <col min="2" max="5" width="12.6640625" style="17" customWidth="1"/>
    <col min="6" max="6" width="0.88671875" style="17" customWidth="1"/>
    <col min="7" max="10" width="12.6640625" style="17" customWidth="1"/>
    <col min="11" max="11" width="0.88671875" style="17" customWidth="1"/>
    <col min="12" max="15" width="12.6640625" style="17" customWidth="1"/>
    <col min="16" max="16" width="0.88671875" style="17" customWidth="1"/>
    <col min="17" max="20" width="12.6640625" style="17" customWidth="1"/>
    <col min="21" max="21" width="1" style="17" customWidth="1"/>
    <col min="22" max="25" width="12.6640625" style="17" customWidth="1"/>
    <col min="26" max="26" width="0.88671875" style="17" customWidth="1"/>
    <col min="27" max="30" width="12.6640625" style="17" customWidth="1"/>
    <col min="31" max="31" width="1" style="17" customWidth="1"/>
    <col min="32" max="35" width="12.6640625" style="17" customWidth="1"/>
    <col min="36" max="36" width="1" style="17" customWidth="1"/>
    <col min="37" max="40" width="12.6640625" style="17" customWidth="1"/>
    <col min="41" max="41" width="1.109375" style="17" customWidth="1"/>
    <col min="42" max="44" width="12.6640625" style="17" customWidth="1"/>
    <col min="45" max="45" width="11.6640625" style="17" customWidth="1"/>
    <col min="46" max="46" width="1.109375" style="17" customWidth="1"/>
    <col min="47" max="47" width="11.44140625" style="17" customWidth="1"/>
    <col min="48" max="49" width="11.6640625" style="17" customWidth="1"/>
    <col min="50" max="50" width="11.44140625" style="17" customWidth="1"/>
    <col min="51" max="51" width="1.109375" style="17" customWidth="1"/>
    <col min="52" max="52" width="11.44140625" style="17" customWidth="1"/>
    <col min="53" max="53" width="12.6640625" style="17" customWidth="1"/>
    <col min="54" max="55" width="11.44140625" style="17" customWidth="1"/>
    <col min="56" max="56" width="1.109375" style="17" customWidth="1"/>
    <col min="57" max="60" width="11.44140625" style="17" customWidth="1"/>
    <col min="61" max="61" width="1" style="17" customWidth="1"/>
    <col min="62" max="62" width="11.44140625" style="17" customWidth="1"/>
    <col min="63" max="65" width="12.109375" style="17" customWidth="1"/>
    <col min="66" max="66" width="0.88671875" style="17" customWidth="1"/>
    <col min="67" max="67" width="11.44140625" style="17" customWidth="1"/>
    <col min="68" max="69" width="12.44140625" style="17" bestFit="1" customWidth="1"/>
    <col min="70" max="70" width="12.44140625" style="17" customWidth="1"/>
    <col min="71" max="71" width="0.88671875" style="17" customWidth="1"/>
    <col min="72" max="75" width="12.44140625" style="17" customWidth="1"/>
    <col min="76" max="76" width="1.33203125" style="17" customWidth="1"/>
    <col min="77" max="16384" width="11.44140625" style="17"/>
  </cols>
  <sheetData>
    <row r="1" spans="1:80" ht="12" customHeight="1" x14ac:dyDescent="0.25">
      <c r="A1" s="14" t="s">
        <v>52</v>
      </c>
      <c r="B1" s="51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4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61"/>
      <c r="CA1" s="61"/>
      <c r="CB1" s="61"/>
    </row>
    <row r="2" spans="1:80" ht="12.75" customHeight="1" x14ac:dyDescent="0.25">
      <c r="A2" s="75" t="s">
        <v>0</v>
      </c>
      <c r="B2" s="67" t="s">
        <v>46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5"/>
      <c r="CA2" s="65"/>
      <c r="CB2" s="61"/>
    </row>
    <row r="3" spans="1:80" ht="12" customHeight="1" x14ac:dyDescent="0.25">
      <c r="A3" s="76"/>
      <c r="B3" s="72">
        <v>2009</v>
      </c>
      <c r="C3" s="69"/>
      <c r="D3" s="69"/>
      <c r="E3" s="69"/>
      <c r="F3" s="62"/>
      <c r="G3" s="72">
        <v>2010</v>
      </c>
      <c r="H3" s="69"/>
      <c r="I3" s="69"/>
      <c r="J3" s="69"/>
      <c r="K3" s="63"/>
      <c r="L3" s="72">
        <v>2011</v>
      </c>
      <c r="M3" s="69"/>
      <c r="N3" s="69"/>
      <c r="O3" s="69"/>
      <c r="P3" s="63"/>
      <c r="Q3" s="72">
        <v>2012</v>
      </c>
      <c r="R3" s="69"/>
      <c r="S3" s="69"/>
      <c r="T3" s="69"/>
      <c r="U3" s="63"/>
      <c r="V3" s="72">
        <v>2013</v>
      </c>
      <c r="W3" s="69"/>
      <c r="X3" s="69"/>
      <c r="Y3" s="59"/>
      <c r="Z3" s="63"/>
      <c r="AA3" s="68">
        <v>2014</v>
      </c>
      <c r="AB3" s="69"/>
      <c r="AC3" s="69"/>
      <c r="AD3" s="69"/>
      <c r="AE3" s="63"/>
      <c r="AF3" s="68">
        <v>2015</v>
      </c>
      <c r="AG3" s="69"/>
      <c r="AH3" s="69"/>
      <c r="AI3" s="69"/>
      <c r="AJ3" s="59"/>
      <c r="AK3" s="68">
        <v>2016</v>
      </c>
      <c r="AL3" s="69"/>
      <c r="AM3" s="69"/>
      <c r="AN3" s="69"/>
      <c r="AO3" s="59"/>
      <c r="AP3" s="68">
        <v>2017</v>
      </c>
      <c r="AQ3" s="69"/>
      <c r="AR3" s="69"/>
      <c r="AS3" s="69"/>
      <c r="AT3" s="63"/>
      <c r="AU3" s="68">
        <v>2018</v>
      </c>
      <c r="AV3" s="69"/>
      <c r="AW3" s="69"/>
      <c r="AX3" s="69"/>
      <c r="AY3" s="63"/>
      <c r="AZ3" s="68">
        <v>2019</v>
      </c>
      <c r="BA3" s="69"/>
      <c r="BB3" s="69"/>
      <c r="BC3" s="69"/>
      <c r="BD3" s="63"/>
      <c r="BE3" s="70">
        <v>2020</v>
      </c>
      <c r="BF3" s="69"/>
      <c r="BG3" s="69"/>
      <c r="BH3" s="69"/>
      <c r="BI3" s="63"/>
      <c r="BJ3" s="66">
        <v>2021</v>
      </c>
      <c r="BK3" s="66"/>
      <c r="BL3" s="66"/>
      <c r="BM3" s="66"/>
      <c r="BN3" s="64"/>
      <c r="BO3" s="73">
        <v>2022</v>
      </c>
      <c r="BP3" s="73"/>
      <c r="BQ3" s="73"/>
      <c r="BR3" s="73"/>
      <c r="BS3" s="64"/>
      <c r="BT3" s="71" t="s">
        <v>44</v>
      </c>
      <c r="BU3" s="71"/>
      <c r="BV3" s="71"/>
      <c r="BW3" s="71"/>
      <c r="BX3" s="64"/>
      <c r="BY3" s="74" t="s">
        <v>45</v>
      </c>
      <c r="BZ3" s="74"/>
      <c r="CA3" s="74"/>
      <c r="CB3" s="74"/>
    </row>
    <row r="4" spans="1:80" ht="12" customHeight="1" x14ac:dyDescent="0.25">
      <c r="A4" s="69"/>
      <c r="B4" s="18" t="s">
        <v>1</v>
      </c>
      <c r="C4" s="58" t="s">
        <v>47</v>
      </c>
      <c r="D4" s="56" t="s">
        <v>48</v>
      </c>
      <c r="E4" s="56" t="s">
        <v>2</v>
      </c>
      <c r="F4" s="22"/>
      <c r="G4" s="18" t="s">
        <v>1</v>
      </c>
      <c r="H4" s="58" t="s">
        <v>47</v>
      </c>
      <c r="I4" s="56" t="s">
        <v>48</v>
      </c>
      <c r="J4" s="56" t="s">
        <v>2</v>
      </c>
      <c r="K4" s="22"/>
      <c r="L4" s="18" t="s">
        <v>1</v>
      </c>
      <c r="M4" s="58" t="s">
        <v>47</v>
      </c>
      <c r="N4" s="56" t="s">
        <v>48</v>
      </c>
      <c r="O4" s="56" t="s">
        <v>2</v>
      </c>
      <c r="P4" s="22"/>
      <c r="Q4" s="18" t="s">
        <v>1</v>
      </c>
      <c r="R4" s="58" t="s">
        <v>47</v>
      </c>
      <c r="S4" s="56" t="s">
        <v>48</v>
      </c>
      <c r="T4" s="56" t="s">
        <v>2</v>
      </c>
      <c r="U4" s="22"/>
      <c r="V4" s="18" t="s">
        <v>1</v>
      </c>
      <c r="W4" s="58" t="s">
        <v>47</v>
      </c>
      <c r="X4" s="56" t="s">
        <v>48</v>
      </c>
      <c r="Y4" s="56" t="s">
        <v>2</v>
      </c>
      <c r="Z4" s="22"/>
      <c r="AA4" s="18" t="s">
        <v>1</v>
      </c>
      <c r="AB4" s="58" t="s">
        <v>47</v>
      </c>
      <c r="AC4" s="56" t="s">
        <v>48</v>
      </c>
      <c r="AD4" s="56" t="s">
        <v>2</v>
      </c>
      <c r="AE4" s="22"/>
      <c r="AF4" s="18" t="s">
        <v>1</v>
      </c>
      <c r="AG4" s="58" t="s">
        <v>47</v>
      </c>
      <c r="AH4" s="56" t="s">
        <v>48</v>
      </c>
      <c r="AI4" s="56" t="s">
        <v>2</v>
      </c>
      <c r="AJ4" s="22"/>
      <c r="AK4" s="18" t="s">
        <v>1</v>
      </c>
      <c r="AL4" s="58" t="s">
        <v>47</v>
      </c>
      <c r="AM4" s="56" t="s">
        <v>48</v>
      </c>
      <c r="AN4" s="56" t="s">
        <v>2</v>
      </c>
      <c r="AO4" s="22"/>
      <c r="AP4" s="19" t="s">
        <v>1</v>
      </c>
      <c r="AQ4" s="19" t="s">
        <v>47</v>
      </c>
      <c r="AR4" s="19" t="s">
        <v>48</v>
      </c>
      <c r="AS4" s="19" t="s">
        <v>49</v>
      </c>
      <c r="AT4" s="22"/>
      <c r="AU4" s="19" t="s">
        <v>1</v>
      </c>
      <c r="AV4" s="56" t="s">
        <v>3</v>
      </c>
      <c r="AW4" s="19" t="s">
        <v>48</v>
      </c>
      <c r="AX4" s="25" t="s">
        <v>2</v>
      </c>
      <c r="AY4" s="22"/>
      <c r="AZ4" s="19" t="s">
        <v>1</v>
      </c>
      <c r="BA4" s="56" t="s">
        <v>3</v>
      </c>
      <c r="BB4" s="19" t="s">
        <v>48</v>
      </c>
      <c r="BC4" s="25" t="s">
        <v>2</v>
      </c>
      <c r="BD4" s="22"/>
      <c r="BE4" s="19" t="s">
        <v>1</v>
      </c>
      <c r="BF4" s="56" t="s">
        <v>3</v>
      </c>
      <c r="BG4" s="19" t="s">
        <v>48</v>
      </c>
      <c r="BH4" s="25" t="s">
        <v>2</v>
      </c>
      <c r="BI4" s="22"/>
      <c r="BJ4" s="45" t="s">
        <v>1</v>
      </c>
      <c r="BK4" s="59" t="s">
        <v>3</v>
      </c>
      <c r="BL4" s="45" t="s">
        <v>48</v>
      </c>
      <c r="BM4" s="25" t="s">
        <v>2</v>
      </c>
      <c r="BN4" s="57"/>
      <c r="BO4" s="45" t="s">
        <v>1</v>
      </c>
      <c r="BP4" s="59" t="s">
        <v>3</v>
      </c>
      <c r="BQ4" s="45" t="s">
        <v>48</v>
      </c>
      <c r="BR4" s="45" t="s">
        <v>2</v>
      </c>
      <c r="BS4" s="57"/>
      <c r="BT4" s="45" t="s">
        <v>1</v>
      </c>
      <c r="BU4" s="59" t="s">
        <v>3</v>
      </c>
      <c r="BV4" s="45" t="s">
        <v>48</v>
      </c>
      <c r="BW4" s="45" t="s">
        <v>2</v>
      </c>
      <c r="BX4" s="57"/>
      <c r="BY4" s="45" t="s">
        <v>1</v>
      </c>
      <c r="BZ4" s="59" t="s">
        <v>3</v>
      </c>
      <c r="CA4" s="45" t="s">
        <v>48</v>
      </c>
      <c r="CB4" s="45" t="s">
        <v>2</v>
      </c>
    </row>
    <row r="5" spans="1:80" ht="12" customHeight="1" x14ac:dyDescent="0.25">
      <c r="A5" s="20" t="s">
        <v>4</v>
      </c>
      <c r="B5" s="21">
        <v>141471.97700000001</v>
      </c>
      <c r="C5" s="21">
        <v>146545.58900000001</v>
      </c>
      <c r="D5" s="21">
        <v>151308.63399999999</v>
      </c>
      <c r="E5" s="21">
        <v>159739.435</v>
      </c>
      <c r="F5" s="22"/>
      <c r="G5" s="21">
        <f>166000870*(1/1000)</f>
        <v>166000.87</v>
      </c>
      <c r="H5" s="21">
        <f t="shared" ref="H5:J5" si="0">SUM(H6:H8)</f>
        <v>180130.79300000001</v>
      </c>
      <c r="I5" s="21">
        <f t="shared" si="0"/>
        <v>195087.62200000003</v>
      </c>
      <c r="J5" s="21">
        <f t="shared" si="0"/>
        <v>217703.98599999998</v>
      </c>
      <c r="K5" s="22"/>
      <c r="L5" s="21">
        <v>231448.951</v>
      </c>
      <c r="M5" s="21">
        <v>261667.71599999999</v>
      </c>
      <c r="N5" s="21">
        <v>290345.86600000004</v>
      </c>
      <c r="O5" s="21">
        <v>314432.69400000002</v>
      </c>
      <c r="P5" s="22"/>
      <c r="Q5" s="21">
        <v>328484.78899999999</v>
      </c>
      <c r="R5" s="21">
        <v>348842.94500000001</v>
      </c>
      <c r="S5" s="21">
        <f>SUM(S6:S8)</f>
        <v>371580.54500000004</v>
      </c>
      <c r="T5" s="21">
        <v>412426.53</v>
      </c>
      <c r="U5" s="22"/>
      <c r="V5" s="21">
        <v>428189.62099999998</v>
      </c>
      <c r="W5" s="21">
        <v>459256.31099999999</v>
      </c>
      <c r="X5" s="21">
        <v>490784.61200000002</v>
      </c>
      <c r="Y5" s="21">
        <v>537193.93500000006</v>
      </c>
      <c r="Z5" s="22"/>
      <c r="AA5" s="21">
        <v>551846.59299999999</v>
      </c>
      <c r="AB5" s="21">
        <v>570420</v>
      </c>
      <c r="AC5" s="21">
        <v>597860.63400000008</v>
      </c>
      <c r="AD5" s="21">
        <v>638036</v>
      </c>
      <c r="AE5" s="22"/>
      <c r="AF5" s="21">
        <v>675629.73600000003</v>
      </c>
      <c r="AG5" s="21">
        <f>SUM(AG6:AG8)</f>
        <v>727263.09299999999</v>
      </c>
      <c r="AH5" s="21">
        <v>773240.67</v>
      </c>
      <c r="AI5" s="21">
        <v>875624.66599999997</v>
      </c>
      <c r="AJ5" s="22"/>
      <c r="AK5" s="21">
        <v>892038.29299999995</v>
      </c>
      <c r="AL5" s="21">
        <v>957774.58200000005</v>
      </c>
      <c r="AM5" s="21">
        <v>1014041.515</v>
      </c>
      <c r="AN5" s="21">
        <v>1104603.2490000001</v>
      </c>
      <c r="AO5" s="22"/>
      <c r="AP5" s="21">
        <v>1159077.27</v>
      </c>
      <c r="AQ5" s="21">
        <v>1287492.254</v>
      </c>
      <c r="AR5" s="21">
        <v>1445513.703</v>
      </c>
      <c r="AS5" s="21">
        <v>1641844.892</v>
      </c>
      <c r="AT5" s="22"/>
      <c r="AU5" s="21">
        <v>1781751.2069999999</v>
      </c>
      <c r="AV5" s="21">
        <v>2039877.4990000001</v>
      </c>
      <c r="AW5" s="21">
        <v>2260278.0890000002</v>
      </c>
      <c r="AX5" s="21">
        <v>2161973.088</v>
      </c>
      <c r="AY5" s="22"/>
      <c r="AZ5" s="21">
        <v>2236763.426</v>
      </c>
      <c r="BA5" s="21">
        <v>2237407.1869999999</v>
      </c>
      <c r="BB5" s="21">
        <v>2458476</v>
      </c>
      <c r="BC5" s="21">
        <v>2550712.2250000001</v>
      </c>
      <c r="BD5" s="22"/>
      <c r="BE5" s="21">
        <v>2632192.838</v>
      </c>
      <c r="BF5" s="21">
        <v>2826419.429</v>
      </c>
      <c r="BG5" s="21">
        <v>2982901.6140000001</v>
      </c>
      <c r="BH5" s="21">
        <v>3290472.47</v>
      </c>
      <c r="BI5" s="22"/>
      <c r="BJ5" s="21">
        <v>3423750.7119999998</v>
      </c>
      <c r="BK5" s="21">
        <v>3671868.551</v>
      </c>
      <c r="BL5" s="21">
        <v>4012953</v>
      </c>
      <c r="BM5" s="21">
        <v>4625579.085</v>
      </c>
      <c r="BN5" s="57"/>
      <c r="BO5" s="21">
        <v>5031630</v>
      </c>
      <c r="BP5" s="21">
        <v>5946223</v>
      </c>
      <c r="BQ5" s="21">
        <v>6599935</v>
      </c>
      <c r="BR5" s="21">
        <v>7637945</v>
      </c>
      <c r="BS5" s="57"/>
      <c r="BT5" s="21">
        <v>8953735</v>
      </c>
      <c r="BU5" s="21">
        <v>11307544</v>
      </c>
      <c r="BV5" s="21">
        <v>14211370</v>
      </c>
      <c r="BW5" s="21">
        <v>19060243</v>
      </c>
      <c r="BX5" s="57"/>
      <c r="BY5" s="21">
        <v>24344864</v>
      </c>
      <c r="BZ5" s="21">
        <v>34994138.674000002</v>
      </c>
      <c r="CA5" s="21">
        <v>49330047.182999998</v>
      </c>
      <c r="CB5" s="21">
        <v>65887846.832999997</v>
      </c>
    </row>
    <row r="6" spans="1:80" ht="12" customHeight="1" x14ac:dyDescent="0.25">
      <c r="A6" s="22" t="s">
        <v>5</v>
      </c>
      <c r="B6" s="23">
        <v>9246.1550000000007</v>
      </c>
      <c r="C6" s="23">
        <v>11321.013000000001</v>
      </c>
      <c r="D6" s="23">
        <v>16590.044000000002</v>
      </c>
      <c r="E6" s="23">
        <v>17650.757000000001</v>
      </c>
      <c r="F6" s="22"/>
      <c r="G6" s="23">
        <f>18880664*(1/1000)</f>
        <v>18880.664000000001</v>
      </c>
      <c r="H6" s="23">
        <f>19938934/1000</f>
        <v>19938.934000000001</v>
      </c>
      <c r="I6" s="23">
        <v>20095.243000000002</v>
      </c>
      <c r="J6" s="23">
        <f>21382902/1000</f>
        <v>21382.901999999998</v>
      </c>
      <c r="K6" s="22"/>
      <c r="L6" s="23">
        <v>21820.245999999999</v>
      </c>
      <c r="M6" s="23">
        <v>26344.637999999999</v>
      </c>
      <c r="N6" s="23">
        <v>24745.266</v>
      </c>
      <c r="O6" s="23">
        <v>27358.467000000001</v>
      </c>
      <c r="P6" s="22"/>
      <c r="Q6" s="23">
        <v>28849.749</v>
      </c>
      <c r="R6" s="23">
        <v>29936.773000000001</v>
      </c>
      <c r="S6" s="23">
        <v>32237.753000000001</v>
      </c>
      <c r="T6" s="23">
        <v>35880.286</v>
      </c>
      <c r="U6" s="22"/>
      <c r="V6" s="23">
        <v>36140.538</v>
      </c>
      <c r="W6" s="23">
        <v>37335.114000000001</v>
      </c>
      <c r="X6" s="23">
        <v>37150.696000000004</v>
      </c>
      <c r="Y6" s="23">
        <v>44273.476999999999</v>
      </c>
      <c r="Z6" s="22"/>
      <c r="AA6" s="23">
        <v>44357.803</v>
      </c>
      <c r="AB6" s="23">
        <v>45030.62</v>
      </c>
      <c r="AC6" s="23">
        <v>45863.1</v>
      </c>
      <c r="AD6" s="23">
        <v>45304.421000000002</v>
      </c>
      <c r="AE6" s="22"/>
      <c r="AF6" s="23">
        <v>52906.796000000002</v>
      </c>
      <c r="AG6" s="23">
        <v>54178.292999999998</v>
      </c>
      <c r="AH6" s="23">
        <v>50158.851999999999</v>
      </c>
      <c r="AI6" s="23">
        <v>62480.093999999997</v>
      </c>
      <c r="AJ6" s="22"/>
      <c r="AK6" s="23">
        <v>59854.394</v>
      </c>
      <c r="AL6" s="23">
        <v>66679.017000000007</v>
      </c>
      <c r="AM6" s="23">
        <v>65327.999000000003</v>
      </c>
      <c r="AN6" s="23">
        <v>42921.250999999997</v>
      </c>
      <c r="AO6" s="22"/>
      <c r="AP6" s="23">
        <v>37941.326000000001</v>
      </c>
      <c r="AQ6" s="23">
        <v>36051.411999999997</v>
      </c>
      <c r="AR6" s="23">
        <v>32996.39</v>
      </c>
      <c r="AS6" s="23">
        <v>28821.244999999999</v>
      </c>
      <c r="AT6" s="22"/>
      <c r="AU6" s="23">
        <v>28425.005000000001</v>
      </c>
      <c r="AV6" s="23">
        <v>29920.530999999999</v>
      </c>
      <c r="AW6" s="23">
        <v>28966.094000000001</v>
      </c>
      <c r="AX6" s="23">
        <v>28700.044999999998</v>
      </c>
      <c r="AY6" s="22"/>
      <c r="AZ6" s="23">
        <v>26626.305</v>
      </c>
      <c r="BA6" s="23">
        <v>28896.225999999999</v>
      </c>
      <c r="BB6" s="23">
        <v>27735</v>
      </c>
      <c r="BC6" s="23">
        <v>69034.456999999995</v>
      </c>
      <c r="BD6" s="22"/>
      <c r="BE6" s="23">
        <v>68598.976999999999</v>
      </c>
      <c r="BF6" s="23">
        <v>45978.139000000003</v>
      </c>
      <c r="BG6" s="23">
        <v>40926.504999999997</v>
      </c>
      <c r="BH6" s="23">
        <v>55770.966999999997</v>
      </c>
      <c r="BI6" s="22"/>
      <c r="BJ6" s="23">
        <v>48072.046999999999</v>
      </c>
      <c r="BK6" s="23">
        <v>59881.847000000002</v>
      </c>
      <c r="BL6" s="23">
        <v>54605.485000000001</v>
      </c>
      <c r="BM6" s="23">
        <v>62292.972000000002</v>
      </c>
      <c r="BN6" s="57"/>
      <c r="BO6" s="23">
        <v>68838</v>
      </c>
      <c r="BP6" s="23">
        <v>82982</v>
      </c>
      <c r="BQ6" s="23">
        <v>87391</v>
      </c>
      <c r="BR6" s="23">
        <v>93455</v>
      </c>
      <c r="BS6" s="57"/>
      <c r="BT6" s="23">
        <v>103779</v>
      </c>
      <c r="BU6" s="23">
        <v>205285</v>
      </c>
      <c r="BV6" s="23">
        <v>199077</v>
      </c>
      <c r="BW6" s="23">
        <v>185071</v>
      </c>
      <c r="BX6" s="57"/>
      <c r="BY6" s="23">
        <v>264061</v>
      </c>
      <c r="BZ6" s="23">
        <v>444974.81800000003</v>
      </c>
      <c r="CA6" s="23">
        <v>506895.58299999998</v>
      </c>
      <c r="CB6" s="23">
        <v>539376.79200000002</v>
      </c>
    </row>
    <row r="7" spans="1:80" ht="12" customHeight="1" x14ac:dyDescent="0.25">
      <c r="A7" s="22" t="s">
        <v>6</v>
      </c>
      <c r="B7" s="23">
        <v>109932.247</v>
      </c>
      <c r="C7" s="23">
        <v>113103.989</v>
      </c>
      <c r="D7" s="24">
        <v>114763.402</v>
      </c>
      <c r="E7" s="23">
        <v>121933.455</v>
      </c>
      <c r="F7" s="22"/>
      <c r="G7" s="23">
        <f>124894876*(1/1000)</f>
        <v>124894.876</v>
      </c>
      <c r="H7" s="23">
        <f>137126288/1000</f>
        <v>137126.288</v>
      </c>
      <c r="I7" s="23">
        <v>148578.66800000001</v>
      </c>
      <c r="J7" s="23">
        <f>166398792/1000</f>
        <v>166398.79199999999</v>
      </c>
      <c r="K7" s="22"/>
      <c r="L7" s="23">
        <v>175672.818</v>
      </c>
      <c r="M7" s="23">
        <v>198403.745</v>
      </c>
      <c r="N7" s="23">
        <v>224999.17300000001</v>
      </c>
      <c r="O7" s="23">
        <v>246319.47899999999</v>
      </c>
      <c r="P7" s="22"/>
      <c r="Q7" s="23">
        <v>257732.30499999999</v>
      </c>
      <c r="R7" s="23">
        <v>282109.23300000001</v>
      </c>
      <c r="S7" s="23">
        <v>310529.26</v>
      </c>
      <c r="T7" s="23">
        <v>349804.05</v>
      </c>
      <c r="U7" s="23"/>
      <c r="V7" s="23">
        <v>365996.89600000001</v>
      </c>
      <c r="W7" s="23">
        <v>395420.32500000001</v>
      </c>
      <c r="X7" s="23">
        <v>429365.94300000003</v>
      </c>
      <c r="Y7" s="23">
        <v>469229.31800000003</v>
      </c>
      <c r="Z7" s="22"/>
      <c r="AA7" s="23">
        <v>477674.01500000001</v>
      </c>
      <c r="AB7" s="23">
        <v>491560.44400000002</v>
      </c>
      <c r="AC7" s="23">
        <v>518208.61200000002</v>
      </c>
      <c r="AD7" s="23">
        <v>564103.897</v>
      </c>
      <c r="AE7" s="22"/>
      <c r="AF7" s="23">
        <v>590442.96900000004</v>
      </c>
      <c r="AG7" s="23">
        <v>632361.89500000002</v>
      </c>
      <c r="AH7" s="23">
        <v>686134.57799999998</v>
      </c>
      <c r="AI7" s="23">
        <v>774002.58200000005</v>
      </c>
      <c r="AJ7" s="22"/>
      <c r="AK7" s="23">
        <v>772962.10800000001</v>
      </c>
      <c r="AL7" s="23">
        <v>795030.00899999996</v>
      </c>
      <c r="AM7" s="23">
        <v>821425.89199999999</v>
      </c>
      <c r="AN7" s="23">
        <v>915070.85900000005</v>
      </c>
      <c r="AO7" s="22"/>
      <c r="AP7" s="23">
        <v>960428.17299999995</v>
      </c>
      <c r="AQ7" s="23">
        <v>1035745.295</v>
      </c>
      <c r="AR7" s="23">
        <v>1161433.865</v>
      </c>
      <c r="AS7" s="23">
        <v>1331129.754</v>
      </c>
      <c r="AT7" s="22"/>
      <c r="AU7" s="23">
        <v>1434225.115</v>
      </c>
      <c r="AV7" s="23">
        <v>1537875.0390000001</v>
      </c>
      <c r="AW7" s="23">
        <v>1578349.621</v>
      </c>
      <c r="AX7" s="23">
        <v>1553839.75</v>
      </c>
      <c r="AY7" s="22"/>
      <c r="AZ7" s="23">
        <v>1524771.6410000001</v>
      </c>
      <c r="BA7" s="23">
        <v>1539269.081</v>
      </c>
      <c r="BB7" s="23">
        <v>1654568</v>
      </c>
      <c r="BC7" s="23">
        <v>1856919.304</v>
      </c>
      <c r="BD7" s="22"/>
      <c r="BE7" s="23">
        <v>1979349.673</v>
      </c>
      <c r="BF7" s="23">
        <v>2265416.87</v>
      </c>
      <c r="BG7" s="23">
        <v>2480604.7450000001</v>
      </c>
      <c r="BH7" s="23">
        <v>2776703.8590000002</v>
      </c>
      <c r="BI7" s="22"/>
      <c r="BJ7" s="23">
        <v>2879905.5860000001</v>
      </c>
      <c r="BK7" s="23">
        <v>3083854.0440000002</v>
      </c>
      <c r="BL7" s="23">
        <v>3452921.4939999999</v>
      </c>
      <c r="BM7" s="23">
        <v>4141792.1120000002</v>
      </c>
      <c r="BN7" s="57"/>
      <c r="BO7" s="23">
        <v>4527363</v>
      </c>
      <c r="BP7" s="23">
        <v>5349567</v>
      </c>
      <c r="BQ7" s="23">
        <v>5957518</v>
      </c>
      <c r="BR7" s="23">
        <v>6894135</v>
      </c>
      <c r="BS7" s="57"/>
      <c r="BT7" s="23">
        <v>8021601</v>
      </c>
      <c r="BU7" s="23">
        <v>10060205</v>
      </c>
      <c r="BV7" s="23">
        <v>12568996</v>
      </c>
      <c r="BW7" s="23">
        <v>15964699</v>
      </c>
      <c r="BX7" s="57"/>
      <c r="BY7" s="23">
        <v>19702564</v>
      </c>
      <c r="BZ7" s="23">
        <v>28523994.702</v>
      </c>
      <c r="CA7" s="23">
        <v>41345751.990000002</v>
      </c>
      <c r="CB7" s="23">
        <v>53966385.193999998</v>
      </c>
    </row>
    <row r="8" spans="1:80" ht="12" customHeight="1" x14ac:dyDescent="0.25">
      <c r="A8" s="25" t="s">
        <v>7</v>
      </c>
      <c r="B8" s="26">
        <v>22293.575000000001</v>
      </c>
      <c r="C8" s="26">
        <v>22120.587</v>
      </c>
      <c r="D8" s="27">
        <v>19955.187999999998</v>
      </c>
      <c r="E8" s="26">
        <v>20155.223000000002</v>
      </c>
      <c r="F8" s="22"/>
      <c r="G8" s="26">
        <f>22225330*(1/1000)</f>
        <v>22225.33</v>
      </c>
      <c r="H8" s="26">
        <f>23065571/1000</f>
        <v>23065.571</v>
      </c>
      <c r="I8" s="26">
        <v>26413.710999999999</v>
      </c>
      <c r="J8" s="26">
        <f>29922292/1000</f>
        <v>29922.292000000001</v>
      </c>
      <c r="K8" s="22"/>
      <c r="L8" s="26">
        <v>33955.887000000002</v>
      </c>
      <c r="M8" s="26">
        <v>36919.332999999999</v>
      </c>
      <c r="N8" s="26">
        <v>40601.427000000003</v>
      </c>
      <c r="O8" s="26">
        <v>40754.748</v>
      </c>
      <c r="P8" s="22"/>
      <c r="Q8" s="26">
        <v>41902.735000000001</v>
      </c>
      <c r="R8" s="26">
        <v>36796.938999999998</v>
      </c>
      <c r="S8" s="26">
        <v>28813.531999999999</v>
      </c>
      <c r="T8" s="26">
        <v>26742.194</v>
      </c>
      <c r="U8" s="23"/>
      <c r="V8" s="26">
        <v>26052.187000000002</v>
      </c>
      <c r="W8" s="26">
        <v>26500.871999999999</v>
      </c>
      <c r="X8" s="26">
        <v>24267.973000000002</v>
      </c>
      <c r="Y8" s="26">
        <v>23691.14</v>
      </c>
      <c r="Z8" s="22"/>
      <c r="AA8" s="26">
        <v>29814.775000000001</v>
      </c>
      <c r="AB8" s="26">
        <v>33829.178999999996</v>
      </c>
      <c r="AC8" s="26">
        <v>33788.921999999999</v>
      </c>
      <c r="AD8" s="26">
        <v>28627.585999999999</v>
      </c>
      <c r="AE8" s="22"/>
      <c r="AF8" s="26">
        <v>32279.971000000001</v>
      </c>
      <c r="AG8" s="26">
        <v>40722.904999999999</v>
      </c>
      <c r="AH8" s="26">
        <v>36947.24</v>
      </c>
      <c r="AI8" s="26">
        <v>39141.99</v>
      </c>
      <c r="AJ8" s="22"/>
      <c r="AK8" s="26">
        <v>59221.790999999997</v>
      </c>
      <c r="AL8" s="26">
        <v>96065.555999999997</v>
      </c>
      <c r="AM8" s="26">
        <v>127287.624</v>
      </c>
      <c r="AN8" s="26">
        <v>146611.139</v>
      </c>
      <c r="AO8" s="22"/>
      <c r="AP8" s="26">
        <v>160707.77100000001</v>
      </c>
      <c r="AQ8" s="26">
        <v>215695.54699999999</v>
      </c>
      <c r="AR8" s="26">
        <v>251083.448</v>
      </c>
      <c r="AS8" s="26">
        <v>281893.89299999998</v>
      </c>
      <c r="AT8" s="22"/>
      <c r="AU8" s="26">
        <v>319101.087</v>
      </c>
      <c r="AV8" s="26">
        <v>472081.929</v>
      </c>
      <c r="AW8" s="26">
        <v>652962.37399999995</v>
      </c>
      <c r="AX8" s="26">
        <v>579433.29299999995</v>
      </c>
      <c r="AY8" s="22"/>
      <c r="AZ8" s="26">
        <v>685365.48</v>
      </c>
      <c r="BA8" s="26">
        <v>669241.88</v>
      </c>
      <c r="BB8" s="26">
        <v>776173</v>
      </c>
      <c r="BC8" s="26">
        <v>624758.46400000004</v>
      </c>
      <c r="BD8" s="22"/>
      <c r="BE8" s="26">
        <v>584244.18799999997</v>
      </c>
      <c r="BF8" s="26">
        <v>515024.42</v>
      </c>
      <c r="BG8" s="26">
        <v>461370.364</v>
      </c>
      <c r="BH8" s="26">
        <v>457997.64399999997</v>
      </c>
      <c r="BI8" s="22"/>
      <c r="BJ8" s="26">
        <v>495773.07900000003</v>
      </c>
      <c r="BK8" s="26">
        <v>528132.66</v>
      </c>
      <c r="BL8" s="26">
        <v>505426.03</v>
      </c>
      <c r="BM8" s="26">
        <v>421494.00099999999</v>
      </c>
      <c r="BN8" s="57"/>
      <c r="BO8" s="26">
        <v>435429</v>
      </c>
      <c r="BP8" s="26">
        <v>513674</v>
      </c>
      <c r="BQ8" s="26">
        <v>555026</v>
      </c>
      <c r="BR8" s="26">
        <v>650355</v>
      </c>
      <c r="BS8" s="57"/>
      <c r="BT8" s="26">
        <v>828355</v>
      </c>
      <c r="BU8" s="26">
        <v>1042054</v>
      </c>
      <c r="BV8" s="26">
        <v>1443297</v>
      </c>
      <c r="BW8" s="26">
        <v>2910473</v>
      </c>
      <c r="BX8" s="57"/>
      <c r="BY8" s="26">
        <v>4378239</v>
      </c>
      <c r="BZ8" s="26">
        <v>6025169.1540000001</v>
      </c>
      <c r="CA8" s="26">
        <v>7477399.6100000003</v>
      </c>
      <c r="CB8" s="26">
        <v>11382084.846999999</v>
      </c>
    </row>
    <row r="9" spans="1:80" ht="12" customHeight="1" x14ac:dyDescent="0.25">
      <c r="A9" s="20" t="s">
        <v>8</v>
      </c>
      <c r="B9" s="21">
        <v>81931.308000000005</v>
      </c>
      <c r="C9" s="21">
        <v>83065.752000000008</v>
      </c>
      <c r="D9" s="21">
        <v>86456.968181674194</v>
      </c>
      <c r="E9" s="21">
        <v>91075.829637291899</v>
      </c>
      <c r="F9" s="21"/>
      <c r="G9" s="21">
        <f>94468701.3217788*(1/1000)</f>
        <v>94468.701321778804</v>
      </c>
      <c r="H9" s="21">
        <f t="shared" ref="H9:J9" si="1">SUM(H10:H12)</f>
        <v>104646.11099999999</v>
      </c>
      <c r="I9" s="21">
        <f t="shared" si="1"/>
        <v>112549.137</v>
      </c>
      <c r="J9" s="21">
        <f t="shared" si="1"/>
        <v>122171.535</v>
      </c>
      <c r="K9" s="22"/>
      <c r="L9" s="21">
        <v>129015.061</v>
      </c>
      <c r="M9" s="21">
        <v>144485.93900000001</v>
      </c>
      <c r="N9" s="21">
        <v>157689.28599999999</v>
      </c>
      <c r="O9" s="21">
        <v>167348.79300000001</v>
      </c>
      <c r="P9" s="22"/>
      <c r="Q9" s="21">
        <v>175985.32699999999</v>
      </c>
      <c r="R9" s="21">
        <v>186865.454</v>
      </c>
      <c r="S9" s="21">
        <f>SUM(S10:S12)</f>
        <v>197826.97699999998</v>
      </c>
      <c r="T9" s="21">
        <v>215558.552</v>
      </c>
      <c r="U9" s="23"/>
      <c r="V9" s="21">
        <v>222015.72500000001</v>
      </c>
      <c r="W9" s="21">
        <v>237102.68100000001</v>
      </c>
      <c r="X9" s="21">
        <v>251485.79199999999</v>
      </c>
      <c r="Y9" s="21">
        <v>274300.75099999999</v>
      </c>
      <c r="Z9" s="22"/>
      <c r="AA9" s="21">
        <v>278020.196</v>
      </c>
      <c r="AB9" s="21">
        <v>288451</v>
      </c>
      <c r="AC9" s="21">
        <v>300208.78399999999</v>
      </c>
      <c r="AD9" s="21">
        <v>308935</v>
      </c>
      <c r="AE9" s="22"/>
      <c r="AF9" s="21">
        <v>330677.06699999998</v>
      </c>
      <c r="AG9" s="21">
        <f>SUM(AG10:AG12)</f>
        <v>356054.47399999999</v>
      </c>
      <c r="AH9" s="21">
        <v>368160.70500000002</v>
      </c>
      <c r="AI9" s="21">
        <v>417363.984</v>
      </c>
      <c r="AJ9" s="22"/>
      <c r="AK9" s="21">
        <v>429595.84399999998</v>
      </c>
      <c r="AL9" s="21">
        <v>463260.09700000001</v>
      </c>
      <c r="AM9" s="21">
        <v>482387.72200000001</v>
      </c>
      <c r="AN9" s="21">
        <v>508325.15600000002</v>
      </c>
      <c r="AO9" s="22"/>
      <c r="AP9" s="21">
        <v>519149.91</v>
      </c>
      <c r="AQ9" s="21">
        <v>570185.38800000004</v>
      </c>
      <c r="AR9" s="21">
        <v>641296.52899999998</v>
      </c>
      <c r="AS9" s="21">
        <v>698629.01399999997</v>
      </c>
      <c r="AT9" s="22"/>
      <c r="AU9" s="21">
        <v>768806.70499999996</v>
      </c>
      <c r="AV9" s="21">
        <v>900355.14800000004</v>
      </c>
      <c r="AW9" s="21">
        <v>1061820.8060000001</v>
      </c>
      <c r="AX9" s="21">
        <v>1240103.3910000001</v>
      </c>
      <c r="AY9" s="22"/>
      <c r="AZ9" s="21">
        <v>1058579.456</v>
      </c>
      <c r="BA9" s="21">
        <v>1051407.8500000001</v>
      </c>
      <c r="BB9" s="21">
        <v>1165514</v>
      </c>
      <c r="BC9" s="21">
        <v>1184256.8370000001</v>
      </c>
      <c r="BD9" s="22"/>
      <c r="BE9" s="21">
        <v>1241347.7960000001</v>
      </c>
      <c r="BF9" s="21">
        <v>1290150.389</v>
      </c>
      <c r="BG9" s="21">
        <v>1332445.43</v>
      </c>
      <c r="BH9" s="21">
        <v>1462555.649</v>
      </c>
      <c r="BI9" s="22"/>
      <c r="BJ9" s="21">
        <v>1500186.824</v>
      </c>
      <c r="BK9" s="21">
        <v>1700054.406</v>
      </c>
      <c r="BL9" s="21">
        <v>1708404.1610000001</v>
      </c>
      <c r="BM9" s="21">
        <v>1933030.591</v>
      </c>
      <c r="BN9" s="57"/>
      <c r="BO9" s="21">
        <v>2097184</v>
      </c>
      <c r="BP9" s="21">
        <v>2493838</v>
      </c>
      <c r="BQ9" s="21">
        <v>2689957</v>
      </c>
      <c r="BR9" s="21">
        <v>3165691</v>
      </c>
      <c r="BS9" s="57"/>
      <c r="BT9" s="21">
        <v>3644223</v>
      </c>
      <c r="BU9" s="21">
        <v>4978026</v>
      </c>
      <c r="BV9" s="21">
        <v>5789939</v>
      </c>
      <c r="BW9" s="21">
        <v>8083821</v>
      </c>
      <c r="BX9" s="57"/>
      <c r="BY9" s="21">
        <v>11132103</v>
      </c>
      <c r="BZ9" s="21">
        <v>16077359.261</v>
      </c>
      <c r="CA9" s="21">
        <v>22710501.802000001</v>
      </c>
      <c r="CB9" s="21">
        <v>29424353.899999999</v>
      </c>
    </row>
    <row r="10" spans="1:80" ht="12" customHeight="1" x14ac:dyDescent="0.25">
      <c r="A10" s="28" t="s">
        <v>5</v>
      </c>
      <c r="B10" s="23">
        <v>8360.5400000000009</v>
      </c>
      <c r="C10" s="23">
        <v>10202.652</v>
      </c>
      <c r="D10" s="23">
        <v>15151.151862927602</v>
      </c>
      <c r="E10" s="23">
        <v>16433.507636673501</v>
      </c>
      <c r="F10" s="22"/>
      <c r="G10" s="23">
        <f>17232898.828061*(1/1000)</f>
        <v>17232.898828060999</v>
      </c>
      <c r="H10" s="23">
        <f>18332813/1000</f>
        <v>18332.812999999998</v>
      </c>
      <c r="I10" s="23">
        <v>18245.063000000002</v>
      </c>
      <c r="J10" s="23">
        <f>19836249/1000</f>
        <v>19836.249</v>
      </c>
      <c r="K10" s="22"/>
      <c r="L10" s="23">
        <v>20186.919000000002</v>
      </c>
      <c r="M10" s="23">
        <v>24123.244999999999</v>
      </c>
      <c r="N10" s="23">
        <v>22839.761999999999</v>
      </c>
      <c r="O10" s="23">
        <v>23869.636000000002</v>
      </c>
      <c r="P10" s="22"/>
      <c r="Q10" s="23">
        <v>26527.735000000001</v>
      </c>
      <c r="R10" s="23">
        <v>26594.858</v>
      </c>
      <c r="S10" s="23">
        <v>28835.439999999999</v>
      </c>
      <c r="T10" s="23">
        <v>31254.635999999999</v>
      </c>
      <c r="U10" s="22"/>
      <c r="V10" s="23">
        <v>32121.51</v>
      </c>
      <c r="W10" s="23">
        <v>32083.048999999999</v>
      </c>
      <c r="X10" s="23">
        <v>31967.897000000001</v>
      </c>
      <c r="Y10" s="23">
        <v>37351.271999999997</v>
      </c>
      <c r="Z10" s="22"/>
      <c r="AA10" s="23">
        <v>37485.025999999998</v>
      </c>
      <c r="AB10" s="23">
        <v>38261.584999999999</v>
      </c>
      <c r="AC10" s="23">
        <v>39267.811999999998</v>
      </c>
      <c r="AD10" s="23">
        <v>35666.482000000004</v>
      </c>
      <c r="AE10" s="22"/>
      <c r="AF10" s="23">
        <v>44759.635999999999</v>
      </c>
      <c r="AG10" s="23">
        <v>47068.652000000002</v>
      </c>
      <c r="AH10" s="23">
        <v>40915.800999999999</v>
      </c>
      <c r="AI10" s="23">
        <v>47379.004999999997</v>
      </c>
      <c r="AJ10" s="22"/>
      <c r="AK10" s="23">
        <v>47538.18</v>
      </c>
      <c r="AL10" s="23">
        <v>53442.851999999999</v>
      </c>
      <c r="AM10" s="23">
        <v>51877.296000000002</v>
      </c>
      <c r="AN10" s="23">
        <v>29459.496999999999</v>
      </c>
      <c r="AO10" s="22"/>
      <c r="AP10" s="23">
        <v>24601.548999999999</v>
      </c>
      <c r="AQ10" s="23">
        <v>22004.437999999998</v>
      </c>
      <c r="AR10" s="23">
        <v>12784.748</v>
      </c>
      <c r="AS10" s="23">
        <v>11266.896000000001</v>
      </c>
      <c r="AT10" s="22"/>
      <c r="AU10" s="23">
        <v>12908.05</v>
      </c>
      <c r="AV10" s="23">
        <v>13865.587</v>
      </c>
      <c r="AW10" s="23">
        <v>13536.630999999999</v>
      </c>
      <c r="AX10" s="23">
        <v>13116.556</v>
      </c>
      <c r="AY10" s="22"/>
      <c r="AZ10" s="23">
        <v>10876.342000000001</v>
      </c>
      <c r="BA10" s="23">
        <v>12716.677</v>
      </c>
      <c r="BB10" s="23">
        <v>11869</v>
      </c>
      <c r="BC10" s="23">
        <v>45237.199000000001</v>
      </c>
      <c r="BD10" s="22"/>
      <c r="BE10" s="23">
        <v>44838.445</v>
      </c>
      <c r="BF10" s="23">
        <v>14401.326999999999</v>
      </c>
      <c r="BG10" s="23">
        <v>13186.081</v>
      </c>
      <c r="BH10" s="23">
        <v>19472.474999999999</v>
      </c>
      <c r="BI10" s="22"/>
      <c r="BJ10" s="23">
        <v>11711.838</v>
      </c>
      <c r="BK10" s="23">
        <v>23647.102999999999</v>
      </c>
      <c r="BL10" s="23">
        <v>15651.53</v>
      </c>
      <c r="BM10" s="23">
        <v>17917.721000000001</v>
      </c>
      <c r="BN10" s="57"/>
      <c r="BO10" s="23">
        <v>26342</v>
      </c>
      <c r="BP10" s="23">
        <v>28686</v>
      </c>
      <c r="BQ10" s="23">
        <v>29510</v>
      </c>
      <c r="BR10" s="23">
        <v>32447</v>
      </c>
      <c r="BS10" s="57"/>
      <c r="BT10" s="23">
        <v>35572</v>
      </c>
      <c r="BU10" s="23">
        <v>71620</v>
      </c>
      <c r="BV10" s="23">
        <v>75892</v>
      </c>
      <c r="BW10" s="23">
        <v>78937</v>
      </c>
      <c r="BX10" s="57"/>
      <c r="BY10" s="23">
        <v>102658</v>
      </c>
      <c r="BZ10" s="23">
        <v>169471.55499999999</v>
      </c>
      <c r="CA10" s="23">
        <v>162862.32800000001</v>
      </c>
      <c r="CB10" s="23">
        <v>118609.999</v>
      </c>
    </row>
    <row r="11" spans="1:80" ht="12" customHeight="1" x14ac:dyDescent="0.25">
      <c r="A11" s="28" t="s">
        <v>6</v>
      </c>
      <c r="B11" s="23">
        <v>55110.722000000002</v>
      </c>
      <c r="C11" s="23">
        <v>54540.033000000003</v>
      </c>
      <c r="D11" s="23">
        <v>54600.178692503599</v>
      </c>
      <c r="E11" s="23">
        <v>58212.365847617999</v>
      </c>
      <c r="F11" s="22"/>
      <c r="G11" s="23">
        <f>59295473.0648209*(1/1000)</f>
        <v>59295.473064820901</v>
      </c>
      <c r="H11" s="23">
        <f>68089935/1000</f>
        <v>68089.934999999998</v>
      </c>
      <c r="I11" s="23">
        <v>73522.843999999997</v>
      </c>
      <c r="J11" s="23">
        <f>79477061/1000</f>
        <v>79477.061000000002</v>
      </c>
      <c r="K11" s="22"/>
      <c r="L11" s="23">
        <v>83042.403999999995</v>
      </c>
      <c r="M11" s="23">
        <v>92434.778000000006</v>
      </c>
      <c r="N11" s="23">
        <v>104719.807</v>
      </c>
      <c r="O11" s="23">
        <v>113950.768</v>
      </c>
      <c r="P11" s="22"/>
      <c r="Q11" s="23">
        <v>119299.243</v>
      </c>
      <c r="R11" s="23">
        <v>133906.97899999999</v>
      </c>
      <c r="S11" s="23">
        <v>148407.91699999999</v>
      </c>
      <c r="T11" s="23">
        <v>165674.39199999999</v>
      </c>
      <c r="U11" s="22"/>
      <c r="V11" s="23">
        <v>172601.00599999999</v>
      </c>
      <c r="W11" s="23">
        <v>187054.61</v>
      </c>
      <c r="X11" s="23">
        <v>203299.481</v>
      </c>
      <c r="Y11" s="23">
        <v>221120.42199999999</v>
      </c>
      <c r="Z11" s="22"/>
      <c r="AA11" s="23">
        <v>220431.59400000001</v>
      </c>
      <c r="AB11" s="23">
        <v>226780.09400000001</v>
      </c>
      <c r="AC11" s="23">
        <v>237255.70699999999</v>
      </c>
      <c r="AD11" s="23">
        <v>252726.46599999999</v>
      </c>
      <c r="AE11" s="22"/>
      <c r="AF11" s="23">
        <v>262751.98</v>
      </c>
      <c r="AG11" s="23">
        <v>278979.06199999998</v>
      </c>
      <c r="AH11" s="23">
        <v>300289.07699999999</v>
      </c>
      <c r="AI11" s="23">
        <v>340163.36599999998</v>
      </c>
      <c r="AJ11" s="22"/>
      <c r="AK11" s="23">
        <v>337950.97200000001</v>
      </c>
      <c r="AL11" s="23">
        <v>338220.72</v>
      </c>
      <c r="AM11" s="23">
        <v>342458.91600000003</v>
      </c>
      <c r="AN11" s="23">
        <v>382303.14799999999</v>
      </c>
      <c r="AO11" s="22"/>
      <c r="AP11" s="23">
        <v>390623.79499999998</v>
      </c>
      <c r="AQ11" s="23">
        <v>408726.83799999999</v>
      </c>
      <c r="AR11" s="23">
        <v>463773.63299999997</v>
      </c>
      <c r="AS11" s="23">
        <v>507700.64</v>
      </c>
      <c r="AT11" s="22"/>
      <c r="AU11" s="23">
        <v>549691.603</v>
      </c>
      <c r="AV11" s="23">
        <v>585034.71600000001</v>
      </c>
      <c r="AW11" s="23">
        <v>624746.98100000003</v>
      </c>
      <c r="AX11" s="23">
        <v>849263.60400000005</v>
      </c>
      <c r="AY11" s="22"/>
      <c r="AZ11" s="23">
        <v>600212.429</v>
      </c>
      <c r="BA11" s="23">
        <v>608959.20200000005</v>
      </c>
      <c r="BB11" s="23">
        <v>677382</v>
      </c>
      <c r="BC11" s="23">
        <v>768084.01100000006</v>
      </c>
      <c r="BD11" s="22"/>
      <c r="BE11" s="23">
        <v>845554.76399999997</v>
      </c>
      <c r="BF11" s="23">
        <v>966808.09199999995</v>
      </c>
      <c r="BG11" s="23">
        <v>1051977.5989999999</v>
      </c>
      <c r="BH11" s="23">
        <v>1173737.0900000001</v>
      </c>
      <c r="BI11" s="22"/>
      <c r="BJ11" s="23">
        <v>1191852.0900000001</v>
      </c>
      <c r="BK11" s="23">
        <v>1278248.46</v>
      </c>
      <c r="BL11" s="23">
        <v>1414072.2009999999</v>
      </c>
      <c r="BM11" s="23">
        <v>1685151.013</v>
      </c>
      <c r="BN11" s="57"/>
      <c r="BO11" s="23">
        <v>1826338</v>
      </c>
      <c r="BP11" s="23">
        <v>2170282</v>
      </c>
      <c r="BQ11" s="23">
        <v>2350357</v>
      </c>
      <c r="BR11" s="23">
        <v>2777357</v>
      </c>
      <c r="BS11" s="57"/>
      <c r="BT11" s="23">
        <v>3150253</v>
      </c>
      <c r="BU11" s="23">
        <v>4312819</v>
      </c>
      <c r="BV11" s="23">
        <v>4867169</v>
      </c>
      <c r="BW11" s="23">
        <v>6291291</v>
      </c>
      <c r="BX11" s="57"/>
      <c r="BY11" s="23">
        <v>8303617</v>
      </c>
      <c r="BZ11" s="23">
        <v>12221617.692</v>
      </c>
      <c r="CA11" s="23">
        <v>17892117.813000001</v>
      </c>
      <c r="CB11" s="23">
        <v>22324877.774</v>
      </c>
    </row>
    <row r="12" spans="1:80" ht="12" customHeight="1" x14ac:dyDescent="0.25">
      <c r="A12" s="29" t="s">
        <v>7</v>
      </c>
      <c r="B12" s="26">
        <v>18460.045999999998</v>
      </c>
      <c r="C12" s="26">
        <v>18323.066999999999</v>
      </c>
      <c r="D12" s="26">
        <v>16705.637626243002</v>
      </c>
      <c r="E12" s="26">
        <v>16429.956153000399</v>
      </c>
      <c r="F12" s="22"/>
      <c r="G12" s="26">
        <f>17940329.428897*(1/1000)</f>
        <v>17940.329428897003</v>
      </c>
      <c r="H12" s="26">
        <f>18223363/1000</f>
        <v>18223.363000000001</v>
      </c>
      <c r="I12" s="26">
        <v>20781.23</v>
      </c>
      <c r="J12" s="26">
        <f>22858225/1000</f>
        <v>22858.224999999999</v>
      </c>
      <c r="K12" s="22"/>
      <c r="L12" s="26">
        <v>25785.738000000001</v>
      </c>
      <c r="M12" s="26">
        <v>27927.916000000001</v>
      </c>
      <c r="N12" s="26">
        <v>30129.717000000001</v>
      </c>
      <c r="O12" s="26">
        <v>29528.388999999999</v>
      </c>
      <c r="P12" s="22"/>
      <c r="Q12" s="26">
        <v>30158.349000000002</v>
      </c>
      <c r="R12" s="26">
        <v>26363.617000000002</v>
      </c>
      <c r="S12" s="26">
        <v>20583.62</v>
      </c>
      <c r="T12" s="26">
        <v>18629.524000000001</v>
      </c>
      <c r="U12" s="22"/>
      <c r="V12" s="26">
        <v>17293.208999999999</v>
      </c>
      <c r="W12" s="26">
        <v>17965.022000000001</v>
      </c>
      <c r="X12" s="26">
        <v>16218.414000000001</v>
      </c>
      <c r="Y12" s="26">
        <v>15829.057000000001</v>
      </c>
      <c r="Z12" s="22"/>
      <c r="AA12" s="26">
        <v>20103.576000000001</v>
      </c>
      <c r="AB12" s="26">
        <v>23409.687000000002</v>
      </c>
      <c r="AC12" s="26">
        <v>23685.264999999999</v>
      </c>
      <c r="AD12" s="26">
        <v>20542.437999999998</v>
      </c>
      <c r="AE12" s="22"/>
      <c r="AF12" s="26">
        <v>23165.451000000001</v>
      </c>
      <c r="AG12" s="26">
        <v>30006.76</v>
      </c>
      <c r="AH12" s="26">
        <v>26955.827000000001</v>
      </c>
      <c r="AI12" s="26">
        <v>29821.613000000001</v>
      </c>
      <c r="AJ12" s="22"/>
      <c r="AK12" s="26">
        <v>44106.692000000003</v>
      </c>
      <c r="AL12" s="26">
        <v>71596.524999999994</v>
      </c>
      <c r="AM12" s="26">
        <v>88051.51</v>
      </c>
      <c r="AN12" s="26">
        <v>96562.510999999999</v>
      </c>
      <c r="AO12" s="22"/>
      <c r="AP12" s="26">
        <v>103924.56600000001</v>
      </c>
      <c r="AQ12" s="26">
        <v>139454.11199999999</v>
      </c>
      <c r="AR12" s="26">
        <v>164738.14799999999</v>
      </c>
      <c r="AS12" s="26">
        <v>179661.478</v>
      </c>
      <c r="AT12" s="22"/>
      <c r="AU12" s="26">
        <v>206207.052</v>
      </c>
      <c r="AV12" s="26">
        <v>301454.84499999997</v>
      </c>
      <c r="AW12" s="26">
        <v>423537.19400000002</v>
      </c>
      <c r="AX12" s="26">
        <v>377723.23100000003</v>
      </c>
      <c r="AY12" s="22"/>
      <c r="AZ12" s="26">
        <v>447490.685</v>
      </c>
      <c r="BA12" s="26">
        <v>429731.97100000002</v>
      </c>
      <c r="BB12" s="26">
        <v>470390</v>
      </c>
      <c r="BC12" s="26">
        <v>370935.62699999998</v>
      </c>
      <c r="BD12" s="22"/>
      <c r="BE12" s="26">
        <v>350954.587</v>
      </c>
      <c r="BF12" s="26">
        <v>308940.96999999997</v>
      </c>
      <c r="BG12" s="26">
        <v>267281.75</v>
      </c>
      <c r="BH12" s="26">
        <v>269346.08399999997</v>
      </c>
      <c r="BI12" s="22"/>
      <c r="BJ12" s="26">
        <v>296622.89600000001</v>
      </c>
      <c r="BK12" s="26">
        <v>398158.84299999999</v>
      </c>
      <c r="BL12" s="26">
        <v>278680.43</v>
      </c>
      <c r="BM12" s="26">
        <v>229961.85699999999</v>
      </c>
      <c r="BN12" s="57"/>
      <c r="BO12" s="26">
        <v>244504</v>
      </c>
      <c r="BP12" s="26">
        <v>294871</v>
      </c>
      <c r="BQ12" s="26">
        <v>310090</v>
      </c>
      <c r="BR12" s="26">
        <v>355886</v>
      </c>
      <c r="BS12" s="57"/>
      <c r="BT12" s="26">
        <v>458398</v>
      </c>
      <c r="BU12" s="26">
        <v>593586</v>
      </c>
      <c r="BV12" s="26">
        <v>846878</v>
      </c>
      <c r="BW12" s="26">
        <v>1713593</v>
      </c>
      <c r="BX12" s="57"/>
      <c r="BY12" s="26">
        <v>2725829</v>
      </c>
      <c r="BZ12" s="26">
        <v>3686270.014</v>
      </c>
      <c r="CA12" s="26">
        <v>4655521.6610000003</v>
      </c>
      <c r="CB12" s="26">
        <v>6980866.1270000003</v>
      </c>
    </row>
    <row r="13" spans="1:80" ht="12" customHeight="1" x14ac:dyDescent="0.25">
      <c r="A13" s="30" t="s">
        <v>9</v>
      </c>
      <c r="B13" s="31">
        <v>57.913453771837794</v>
      </c>
      <c r="C13" s="31">
        <v>56.682533105790036</v>
      </c>
      <c r="D13" s="31">
        <v>57.13948100388918</v>
      </c>
      <c r="E13" s="32">
        <v>57.015244630915277</v>
      </c>
      <c r="F13" s="22"/>
      <c r="G13" s="31">
        <v>56.908557962243719</v>
      </c>
      <c r="H13" s="31">
        <f t="shared" ref="H13:J13" si="2">H9*100/H5</f>
        <v>58.09451524481991</v>
      </c>
      <c r="I13" s="31">
        <f t="shared" si="2"/>
        <v>57.691582810927898</v>
      </c>
      <c r="J13" s="31">
        <f t="shared" si="2"/>
        <v>56.118189310507162</v>
      </c>
      <c r="K13" s="22"/>
      <c r="L13" s="31">
        <v>55.742339916675618</v>
      </c>
      <c r="M13" s="31">
        <v>55.21733487366857</v>
      </c>
      <c r="N13" s="31">
        <v>54.310842503953538</v>
      </c>
      <c r="O13" s="31">
        <v>53.222453069718</v>
      </c>
      <c r="P13" s="22"/>
      <c r="Q13" s="31">
        <v>53.574878622461874</v>
      </c>
      <c r="R13" s="31">
        <v>53.567216043311404</v>
      </c>
      <c r="S13" s="31">
        <v>53.239325810235833</v>
      </c>
      <c r="T13" s="31">
        <v>52.265927703535468</v>
      </c>
      <c r="U13" s="22"/>
      <c r="V13" s="31">
        <v>51.849861395869759</v>
      </c>
      <c r="W13" s="31">
        <v>51.627528097267671</v>
      </c>
      <c r="X13" s="31">
        <v>51.24158049193278</v>
      </c>
      <c r="Y13" s="31">
        <v>51.061773621848495</v>
      </c>
      <c r="Z13" s="22"/>
      <c r="AA13" s="20">
        <v>50.4</v>
      </c>
      <c r="AB13" s="20">
        <v>50.6</v>
      </c>
      <c r="AC13" s="20">
        <v>50.1</v>
      </c>
      <c r="AD13" s="20">
        <v>48.4</v>
      </c>
      <c r="AE13" s="22"/>
      <c r="AF13" s="20">
        <v>48.9</v>
      </c>
      <c r="AG13" s="31">
        <v>49</v>
      </c>
      <c r="AH13" s="31">
        <v>47.6</v>
      </c>
      <c r="AI13" s="31">
        <v>47.7</v>
      </c>
      <c r="AJ13" s="22"/>
      <c r="AK13" s="31">
        <v>48.2</v>
      </c>
      <c r="AL13" s="31">
        <v>48.4</v>
      </c>
      <c r="AM13" s="31">
        <v>47.6</v>
      </c>
      <c r="AN13" s="32">
        <v>46</v>
      </c>
      <c r="AO13" s="22"/>
      <c r="AP13" s="32">
        <v>44.789931045753313</v>
      </c>
      <c r="AQ13" s="32">
        <v>44.286510169559442</v>
      </c>
      <c r="AR13" s="32">
        <v>42.792729299014489</v>
      </c>
      <c r="AS13" s="32">
        <v>42.6</v>
      </c>
      <c r="AT13" s="22"/>
      <c r="AU13" s="32">
        <v>43.1</v>
      </c>
      <c r="AV13" s="32">
        <v>44.1</v>
      </c>
      <c r="AW13" s="32">
        <v>47</v>
      </c>
      <c r="AX13" s="32">
        <v>57.4</v>
      </c>
      <c r="AY13" s="22"/>
      <c r="AZ13" s="32">
        <v>47.3</v>
      </c>
      <c r="BA13" s="32">
        <v>47</v>
      </c>
      <c r="BB13" s="32">
        <v>47.4</v>
      </c>
      <c r="BC13" s="32">
        <v>46.4</v>
      </c>
      <c r="BD13" s="22"/>
      <c r="BE13" s="32">
        <v>47.2</v>
      </c>
      <c r="BF13" s="32">
        <v>45.6</v>
      </c>
      <c r="BG13" s="32">
        <v>44.7</v>
      </c>
      <c r="BH13" s="32">
        <v>44.4</v>
      </c>
      <c r="BI13" s="22"/>
      <c r="BJ13" s="32">
        <v>43.8</v>
      </c>
      <c r="BK13" s="32">
        <v>46.3</v>
      </c>
      <c r="BL13" s="32">
        <v>42.6</v>
      </c>
      <c r="BM13" s="32">
        <v>41.8</v>
      </c>
      <c r="BN13" s="57"/>
      <c r="BO13" s="32">
        <v>41.7</v>
      </c>
      <c r="BP13" s="32">
        <v>41.9</v>
      </c>
      <c r="BQ13" s="32">
        <v>40.799999999999997</v>
      </c>
      <c r="BR13" s="32">
        <v>41.4</v>
      </c>
      <c r="BS13" s="57"/>
      <c r="BT13" s="32">
        <v>40.700000000000003</v>
      </c>
      <c r="BU13" s="32">
        <v>44</v>
      </c>
      <c r="BV13" s="32">
        <v>40.700000000000003</v>
      </c>
      <c r="BW13" s="32">
        <v>42.4</v>
      </c>
      <c r="BX13" s="57"/>
      <c r="BY13" s="32">
        <v>45.7</v>
      </c>
      <c r="BZ13" s="32">
        <v>45.9</v>
      </c>
      <c r="CA13" s="32">
        <v>46</v>
      </c>
      <c r="CB13" s="32">
        <v>44.7</v>
      </c>
    </row>
    <row r="14" spans="1:80" ht="12" customHeight="1" x14ac:dyDescent="0.25">
      <c r="A14" s="28" t="s">
        <v>5</v>
      </c>
      <c r="B14" s="33">
        <v>90.42180236000803</v>
      </c>
      <c r="C14" s="33">
        <v>90.1</v>
      </c>
      <c r="D14" s="33">
        <v>87.83</v>
      </c>
      <c r="E14" s="34">
        <v>93.103698819679508</v>
      </c>
      <c r="F14" s="22"/>
      <c r="G14" s="33">
        <v>91.272737166770312</v>
      </c>
      <c r="H14" s="33">
        <f t="shared" ref="H14:H16" si="3">H10*100/H6</f>
        <v>91.944800058017123</v>
      </c>
      <c r="I14" s="33">
        <v>90.792945375181574</v>
      </c>
      <c r="J14" s="33">
        <v>92.766870465009845</v>
      </c>
      <c r="K14" s="22"/>
      <c r="L14" s="33">
        <v>92.5</v>
      </c>
      <c r="M14" s="33">
        <v>91.6</v>
      </c>
      <c r="N14" s="33">
        <v>92.299521047783429</v>
      </c>
      <c r="O14" s="33">
        <v>87.247710187855191</v>
      </c>
      <c r="P14" s="22"/>
      <c r="Q14" s="33">
        <v>91.951354585441976</v>
      </c>
      <c r="R14" s="33">
        <v>88.836756052497705</v>
      </c>
      <c r="S14" s="33">
        <v>89.446184416140909</v>
      </c>
      <c r="T14" s="22">
        <v>87.1</v>
      </c>
      <c r="U14" s="22"/>
      <c r="V14" s="33">
        <v>88.879446122246435</v>
      </c>
      <c r="W14" s="33">
        <v>85.932639712845116</v>
      </c>
      <c r="X14" s="33">
        <v>86.049254635767795</v>
      </c>
      <c r="Y14" s="33">
        <v>84.364894132891351</v>
      </c>
      <c r="Z14" s="22"/>
      <c r="AA14" s="22">
        <v>84.6</v>
      </c>
      <c r="AB14" s="22">
        <v>85.1</v>
      </c>
      <c r="AC14" s="22">
        <v>85.6</v>
      </c>
      <c r="AD14" s="22">
        <v>78.8</v>
      </c>
      <c r="AE14" s="22"/>
      <c r="AF14" s="22">
        <v>84.6</v>
      </c>
      <c r="AG14" s="22">
        <v>86.9</v>
      </c>
      <c r="AH14" s="22">
        <v>81.599999999999994</v>
      </c>
      <c r="AI14" s="22">
        <v>75.8</v>
      </c>
      <c r="AJ14" s="22"/>
      <c r="AK14" s="22">
        <v>79.400000000000006</v>
      </c>
      <c r="AL14" s="22">
        <v>80.099999999999994</v>
      </c>
      <c r="AM14" s="22">
        <v>79.400000000000006</v>
      </c>
      <c r="AN14" s="22">
        <v>68.599999999999994</v>
      </c>
      <c r="AO14" s="22"/>
      <c r="AP14" s="34">
        <v>64.841036393930978</v>
      </c>
      <c r="AQ14" s="34">
        <v>61.036272310221861</v>
      </c>
      <c r="AR14" s="34">
        <v>38.700000000000003</v>
      </c>
      <c r="AS14" s="34">
        <v>39.1</v>
      </c>
      <c r="AT14" s="22"/>
      <c r="AU14" s="34">
        <v>45.4</v>
      </c>
      <c r="AV14" s="34">
        <v>46.3</v>
      </c>
      <c r="AW14" s="34">
        <v>46.7</v>
      </c>
      <c r="AX14" s="34">
        <v>45.7</v>
      </c>
      <c r="AY14" s="22"/>
      <c r="AZ14" s="34">
        <v>40.799999999999997</v>
      </c>
      <c r="BA14" s="34">
        <v>44</v>
      </c>
      <c r="BB14" s="34">
        <v>42.8</v>
      </c>
      <c r="BC14" s="34">
        <v>65.5</v>
      </c>
      <c r="BD14" s="22"/>
      <c r="BE14" s="34">
        <v>65.400000000000006</v>
      </c>
      <c r="BF14" s="34">
        <v>31.3</v>
      </c>
      <c r="BG14" s="34">
        <v>32.200000000000003</v>
      </c>
      <c r="BH14" s="34">
        <v>34.9</v>
      </c>
      <c r="BI14" s="22"/>
      <c r="BJ14" s="34">
        <v>24.4</v>
      </c>
      <c r="BK14" s="34">
        <v>39.5</v>
      </c>
      <c r="BL14" s="34">
        <v>28.7</v>
      </c>
      <c r="BM14" s="34">
        <v>28.8</v>
      </c>
      <c r="BN14" s="57"/>
      <c r="BO14" s="34">
        <v>38.299999999999997</v>
      </c>
      <c r="BP14" s="34">
        <v>34.6</v>
      </c>
      <c r="BQ14" s="34">
        <v>33.799999999999997</v>
      </c>
      <c r="BR14" s="34">
        <v>34.700000000000003</v>
      </c>
      <c r="BS14" s="57"/>
      <c r="BT14" s="34">
        <v>34.299999999999997</v>
      </c>
      <c r="BU14" s="34">
        <v>34.9</v>
      </c>
      <c r="BV14" s="34">
        <v>38.1</v>
      </c>
      <c r="BW14" s="34">
        <v>42.7</v>
      </c>
      <c r="BX14" s="57"/>
      <c r="BY14" s="34">
        <v>38.9</v>
      </c>
      <c r="BZ14" s="34">
        <v>38.1</v>
      </c>
      <c r="CA14" s="34">
        <v>32.1</v>
      </c>
      <c r="CB14" s="34">
        <v>22</v>
      </c>
    </row>
    <row r="15" spans="1:80" ht="12" customHeight="1" x14ac:dyDescent="0.25">
      <c r="A15" s="28" t="s">
        <v>6</v>
      </c>
      <c r="B15" s="33">
        <v>50.1</v>
      </c>
      <c r="C15" s="33">
        <v>48.2</v>
      </c>
      <c r="D15" s="33">
        <v>47.79</v>
      </c>
      <c r="E15" s="34">
        <v>47.74109439252581</v>
      </c>
      <c r="F15" s="22"/>
      <c r="G15" s="33">
        <v>47.476305645093767</v>
      </c>
      <c r="H15" s="33">
        <f t="shared" si="3"/>
        <v>49.654910078219281</v>
      </c>
      <c r="I15" s="33">
        <v>53.725762290745038</v>
      </c>
      <c r="J15" s="33">
        <v>47.763003591997233</v>
      </c>
      <c r="K15" s="22"/>
      <c r="L15" s="33">
        <v>47.3</v>
      </c>
      <c r="M15" s="33">
        <v>46.6</v>
      </c>
      <c r="N15" s="33">
        <v>46.542307513281386</v>
      </c>
      <c r="O15" s="33">
        <v>46.261370989665011</v>
      </c>
      <c r="P15" s="22"/>
      <c r="Q15" s="33">
        <v>46.288044100641557</v>
      </c>
      <c r="R15" s="33">
        <v>47.466358181903246</v>
      </c>
      <c r="S15" s="33">
        <v>47.791926918577651</v>
      </c>
      <c r="T15" s="22">
        <v>47.4</v>
      </c>
      <c r="U15" s="22"/>
      <c r="V15" s="33">
        <v>47.159144759522761</v>
      </c>
      <c r="W15" s="33">
        <v>47.305259283270274</v>
      </c>
      <c r="X15" s="33">
        <v>47.348767249571999</v>
      </c>
      <c r="Y15" s="33">
        <v>47.124170105671013</v>
      </c>
      <c r="Z15" s="22"/>
      <c r="AA15" s="22">
        <v>47.4</v>
      </c>
      <c r="AB15" s="22">
        <v>47.6</v>
      </c>
      <c r="AC15" s="22">
        <v>47.2</v>
      </c>
      <c r="AD15" s="22">
        <v>46.1</v>
      </c>
      <c r="AE15" s="22"/>
      <c r="AF15" s="22">
        <v>44.5</v>
      </c>
      <c r="AG15" s="22">
        <v>44.1</v>
      </c>
      <c r="AH15" s="22">
        <v>43.8</v>
      </c>
      <c r="AI15" s="22">
        <v>43.9</v>
      </c>
      <c r="AJ15" s="22"/>
      <c r="AK15" s="22">
        <v>43.7</v>
      </c>
      <c r="AL15" s="22">
        <v>42.5</v>
      </c>
      <c r="AM15" s="22">
        <v>41.7</v>
      </c>
      <c r="AN15" s="22">
        <v>41.8</v>
      </c>
      <c r="AO15" s="22"/>
      <c r="AP15" s="34">
        <v>40.671838455117872</v>
      </c>
      <c r="AQ15" s="34">
        <v>39.462099415088339</v>
      </c>
      <c r="AR15" s="34">
        <v>39.9</v>
      </c>
      <c r="AS15" s="34">
        <v>38.1</v>
      </c>
      <c r="AT15" s="22"/>
      <c r="AU15" s="34">
        <v>38.299999999999997</v>
      </c>
      <c r="AV15" s="34">
        <v>38</v>
      </c>
      <c r="AW15" s="34">
        <v>39.6</v>
      </c>
      <c r="AX15" s="34">
        <v>54.7</v>
      </c>
      <c r="AY15" s="22"/>
      <c r="AZ15" s="34">
        <v>39.4</v>
      </c>
      <c r="BA15" s="34">
        <v>39.6</v>
      </c>
      <c r="BB15" s="34">
        <v>40.9</v>
      </c>
      <c r="BC15" s="34">
        <v>41.4</v>
      </c>
      <c r="BD15" s="22"/>
      <c r="BE15" s="34">
        <v>42.7</v>
      </c>
      <c r="BF15" s="34">
        <v>42.7</v>
      </c>
      <c r="BG15" s="34">
        <v>42.4</v>
      </c>
      <c r="BH15" s="34">
        <v>42.3</v>
      </c>
      <c r="BI15" s="22"/>
      <c r="BJ15" s="34">
        <v>41.4</v>
      </c>
      <c r="BK15" s="34">
        <v>41.4</v>
      </c>
      <c r="BL15" s="34">
        <v>41</v>
      </c>
      <c r="BM15" s="34">
        <v>40.700000000000003</v>
      </c>
      <c r="BN15" s="57"/>
      <c r="BO15" s="34">
        <v>40.299999999999997</v>
      </c>
      <c r="BP15" s="34">
        <v>40.6</v>
      </c>
      <c r="BQ15" s="34">
        <v>39.5</v>
      </c>
      <c r="BR15" s="34">
        <v>40.299999999999997</v>
      </c>
      <c r="BS15" s="57"/>
      <c r="BT15" s="34">
        <v>39.299999999999997</v>
      </c>
      <c r="BU15" s="34">
        <v>42.9</v>
      </c>
      <c r="BV15" s="34">
        <v>38.700000000000003</v>
      </c>
      <c r="BW15" s="34">
        <v>39.4</v>
      </c>
      <c r="BX15" s="57"/>
      <c r="BY15" s="34">
        <v>42.1</v>
      </c>
      <c r="BZ15" s="34">
        <v>42.8</v>
      </c>
      <c r="CA15" s="34">
        <v>43.3</v>
      </c>
      <c r="CB15" s="34">
        <v>41.4</v>
      </c>
    </row>
    <row r="16" spans="1:80" ht="12" customHeight="1" x14ac:dyDescent="0.25">
      <c r="A16" s="29" t="s">
        <v>7</v>
      </c>
      <c r="B16" s="35">
        <v>82.8</v>
      </c>
      <c r="C16" s="35">
        <v>82.8</v>
      </c>
      <c r="D16" s="35">
        <v>83.715761666805705</v>
      </c>
      <c r="E16" s="36">
        <v>81.51711421401977</v>
      </c>
      <c r="F16" s="25"/>
      <c r="G16" s="36">
        <v>80.720193710945864</v>
      </c>
      <c r="H16" s="36">
        <f t="shared" si="3"/>
        <v>79.006771607778546</v>
      </c>
      <c r="I16" s="36">
        <v>78.675919487420757</v>
      </c>
      <c r="J16" s="36">
        <v>76.391958878016425</v>
      </c>
      <c r="K16" s="25"/>
      <c r="L16" s="36">
        <v>75.900000000000006</v>
      </c>
      <c r="M16" s="36">
        <v>75.599999999999994</v>
      </c>
      <c r="N16" s="36">
        <v>74.2085173508803</v>
      </c>
      <c r="O16" s="36">
        <v>72.45386230826405</v>
      </c>
      <c r="P16" s="25"/>
      <c r="Q16" s="35">
        <v>71.972268635925559</v>
      </c>
      <c r="R16" s="35">
        <v>71.646223073065954</v>
      </c>
      <c r="S16" s="35">
        <v>71.437337151169118</v>
      </c>
      <c r="T16" s="25">
        <v>69.7</v>
      </c>
      <c r="U16" s="25"/>
      <c r="V16" s="35">
        <v>66.379106675381976</v>
      </c>
      <c r="W16" s="35">
        <v>67.79030516429799</v>
      </c>
      <c r="X16" s="35">
        <v>66.830525977591947</v>
      </c>
      <c r="Y16" s="35">
        <v>66.814247858060028</v>
      </c>
      <c r="Z16" s="22"/>
      <c r="AA16" s="25">
        <v>67.400000000000006</v>
      </c>
      <c r="AB16" s="25">
        <v>69.2</v>
      </c>
      <c r="AC16" s="25">
        <v>70.099999999999994</v>
      </c>
      <c r="AD16" s="25">
        <v>71.8</v>
      </c>
      <c r="AE16" s="22"/>
      <c r="AF16" s="25">
        <v>71.8</v>
      </c>
      <c r="AG16" s="25">
        <v>73.7</v>
      </c>
      <c r="AH16" s="35">
        <v>73</v>
      </c>
      <c r="AI16" s="35">
        <v>76.2</v>
      </c>
      <c r="AJ16" s="22"/>
      <c r="AK16" s="35">
        <v>74.5</v>
      </c>
      <c r="AL16" s="35">
        <v>74.5</v>
      </c>
      <c r="AM16" s="35">
        <v>69.2</v>
      </c>
      <c r="AN16" s="35">
        <v>65.900000000000006</v>
      </c>
      <c r="AO16" s="25"/>
      <c r="AP16" s="36">
        <v>64.666795733231837</v>
      </c>
      <c r="AQ16" s="36">
        <v>64.653217898837752</v>
      </c>
      <c r="AR16" s="36">
        <v>65.599999999999994</v>
      </c>
      <c r="AS16" s="36">
        <v>63.7</v>
      </c>
      <c r="AT16" s="22"/>
      <c r="AU16" s="36">
        <v>64.599999999999994</v>
      </c>
      <c r="AV16" s="36">
        <v>63.9</v>
      </c>
      <c r="AW16" s="36">
        <v>64.900000000000006</v>
      </c>
      <c r="AX16" s="36">
        <v>65.2</v>
      </c>
      <c r="AY16" s="22"/>
      <c r="AZ16" s="36">
        <v>65.3</v>
      </c>
      <c r="BA16" s="36">
        <v>64.2</v>
      </c>
      <c r="BB16" s="36">
        <v>61.4</v>
      </c>
      <c r="BC16" s="36">
        <v>59.4</v>
      </c>
      <c r="BD16" s="22"/>
      <c r="BE16" s="36">
        <v>60.1</v>
      </c>
      <c r="BF16" s="36">
        <v>60</v>
      </c>
      <c r="BG16" s="36">
        <v>57.9</v>
      </c>
      <c r="BH16" s="36">
        <v>58.8</v>
      </c>
      <c r="BI16" s="22"/>
      <c r="BJ16" s="36">
        <v>59.8</v>
      </c>
      <c r="BK16" s="36">
        <v>75.400000000000006</v>
      </c>
      <c r="BL16" s="36">
        <v>55.1</v>
      </c>
      <c r="BM16" s="36">
        <v>54.6</v>
      </c>
      <c r="BN16" s="57"/>
      <c r="BO16" s="36">
        <v>56.2</v>
      </c>
      <c r="BP16" s="36">
        <v>57.4</v>
      </c>
      <c r="BQ16" s="36">
        <v>55.9</v>
      </c>
      <c r="BR16" s="36">
        <v>54.7</v>
      </c>
      <c r="BS16" s="57"/>
      <c r="BT16" s="36">
        <v>55.3</v>
      </c>
      <c r="BU16" s="36">
        <v>57</v>
      </c>
      <c r="BV16" s="36">
        <v>58.7</v>
      </c>
      <c r="BW16" s="36">
        <v>58.9</v>
      </c>
      <c r="BX16" s="60"/>
      <c r="BY16" s="36">
        <v>62.3</v>
      </c>
      <c r="BZ16" s="36">
        <v>61.2</v>
      </c>
      <c r="CA16" s="36">
        <v>62.3</v>
      </c>
      <c r="CB16" s="36">
        <v>61.3</v>
      </c>
    </row>
    <row r="17" spans="1:75" ht="12" customHeight="1" x14ac:dyDescent="0.25">
      <c r="A17" s="37" t="s">
        <v>10</v>
      </c>
      <c r="B17" s="15"/>
      <c r="C17" s="15"/>
      <c r="D17" s="15"/>
      <c r="E17" s="15"/>
      <c r="F17" s="38"/>
      <c r="G17" s="15"/>
      <c r="H17" s="39"/>
      <c r="I17" s="15"/>
      <c r="J17" s="15"/>
      <c r="K17" s="15"/>
      <c r="L17" s="15"/>
      <c r="M17" s="15"/>
      <c r="N17" s="15"/>
      <c r="O17" s="15"/>
      <c r="P17" s="15"/>
      <c r="Q17" s="16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21"/>
      <c r="BG17" s="15"/>
      <c r="BH17" s="15"/>
      <c r="BI17" s="15"/>
      <c r="BJ17" s="15"/>
      <c r="BO17" s="49"/>
      <c r="BP17" s="49"/>
      <c r="BQ17" s="49"/>
      <c r="BR17" s="49"/>
    </row>
    <row r="18" spans="1:75" ht="12" customHeight="1" x14ac:dyDescent="0.25">
      <c r="A18" s="40" t="s">
        <v>50</v>
      </c>
      <c r="B18" s="41"/>
      <c r="C18" s="4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R18" s="50"/>
      <c r="BT18" s="49"/>
      <c r="BU18" s="49"/>
      <c r="BV18" s="49"/>
      <c r="BW18" s="49"/>
    </row>
    <row r="19" spans="1:75" ht="12" customHeight="1" x14ac:dyDescent="0.25">
      <c r="A19" s="41"/>
      <c r="B19" s="41"/>
      <c r="C19" s="4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T19" s="49"/>
      <c r="BU19" s="49"/>
      <c r="BV19" s="49"/>
      <c r="BW19" s="49"/>
    </row>
    <row r="20" spans="1:75" ht="12" customHeight="1" x14ac:dyDescent="0.25">
      <c r="A20" s="15"/>
      <c r="B20" s="15"/>
      <c r="C20" s="15"/>
      <c r="D20" s="4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T20" s="49"/>
      <c r="BU20" s="49"/>
      <c r="BV20" s="49"/>
      <c r="BW20" s="49"/>
    </row>
    <row r="21" spans="1:75" ht="12.75" customHeight="1" x14ac:dyDescent="0.25">
      <c r="A21" s="43"/>
      <c r="B21" s="15"/>
      <c r="C21" s="15"/>
      <c r="D21" s="15"/>
      <c r="E21" s="15"/>
      <c r="F21" s="4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T21" s="49"/>
      <c r="BU21" s="49"/>
      <c r="BV21" s="49"/>
      <c r="BW21" s="49"/>
    </row>
    <row r="22" spans="1:75" ht="12" customHeight="1" x14ac:dyDescent="0.25">
      <c r="A22" s="15"/>
      <c r="B22" s="43"/>
      <c r="C22" s="15"/>
      <c r="D22" s="4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T22" s="49"/>
      <c r="BU22" s="49"/>
      <c r="BV22" s="49"/>
      <c r="BW22" s="49"/>
    </row>
    <row r="23" spans="1:75" ht="12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T23" s="49"/>
      <c r="BU23" s="49"/>
      <c r="BV23" s="49"/>
      <c r="BW23" s="49"/>
    </row>
    <row r="24" spans="1:75" ht="12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T24" s="49"/>
      <c r="BU24" s="49"/>
      <c r="BV24" s="49"/>
      <c r="BW24" s="49"/>
    </row>
    <row r="25" spans="1:75" ht="12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1:75" ht="12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</row>
    <row r="27" spans="1:75" ht="12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</row>
    <row r="28" spans="1:75" ht="12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</row>
    <row r="29" spans="1:75" ht="12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</row>
    <row r="30" spans="1:75" ht="12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</row>
    <row r="31" spans="1:75" ht="12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</row>
    <row r="32" spans="1:75" ht="12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</row>
    <row r="33" spans="1:62" ht="12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</row>
    <row r="34" spans="1:62" ht="12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</row>
    <row r="35" spans="1:62" ht="12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</row>
    <row r="36" spans="1:62" ht="12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</row>
    <row r="37" spans="1:62" ht="12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</row>
    <row r="38" spans="1:62" ht="12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</row>
    <row r="39" spans="1:62" ht="12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</row>
    <row r="40" spans="1:62" ht="12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</row>
    <row r="41" spans="1:62" ht="12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</row>
    <row r="42" spans="1:62" ht="12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</row>
    <row r="43" spans="1:62" ht="12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</row>
    <row r="44" spans="1:62" ht="12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</row>
    <row r="45" spans="1:62" ht="12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</row>
    <row r="46" spans="1:62" ht="12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</row>
    <row r="47" spans="1:62" ht="12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</row>
    <row r="48" spans="1:62" ht="12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</row>
    <row r="49" spans="1:62" ht="12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</row>
    <row r="50" spans="1:62" ht="12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</row>
    <row r="51" spans="1:62" ht="12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</row>
    <row r="52" spans="1:62" ht="12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</row>
    <row r="53" spans="1:62" ht="12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</row>
    <row r="54" spans="1:62" ht="12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</row>
    <row r="55" spans="1:62" ht="12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</row>
    <row r="56" spans="1:62" ht="12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</row>
    <row r="57" spans="1:62" ht="12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</row>
    <row r="58" spans="1:62" ht="12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</row>
    <row r="59" spans="1:62" ht="12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</row>
    <row r="60" spans="1:62" ht="12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</row>
    <row r="61" spans="1:62" ht="12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</row>
    <row r="62" spans="1:62" ht="12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</row>
    <row r="63" spans="1:62" ht="12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</row>
    <row r="64" spans="1:62" ht="12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</row>
    <row r="65" spans="1:62" ht="12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</row>
    <row r="66" spans="1:62" ht="12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</row>
    <row r="67" spans="1:62" ht="12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</row>
    <row r="68" spans="1:62" ht="12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</row>
    <row r="69" spans="1:62" ht="12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</row>
    <row r="70" spans="1:62" ht="12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</row>
    <row r="71" spans="1:62" ht="12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</row>
    <row r="72" spans="1:62" ht="12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</row>
    <row r="73" spans="1:62" ht="12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</row>
    <row r="74" spans="1:62" ht="12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</row>
    <row r="75" spans="1:62" ht="12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</row>
    <row r="76" spans="1:62" ht="12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</row>
    <row r="77" spans="1:62" ht="12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</row>
    <row r="78" spans="1:62" ht="12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</row>
    <row r="79" spans="1:62" ht="12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</row>
    <row r="80" spans="1:62" ht="12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</row>
    <row r="81" spans="1:62" ht="12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</row>
    <row r="82" spans="1:62" ht="12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</row>
    <row r="83" spans="1:62" ht="12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</row>
    <row r="84" spans="1:62" ht="12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</row>
    <row r="85" spans="1:62" ht="12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</row>
    <row r="86" spans="1:62" ht="12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</row>
    <row r="87" spans="1:62" ht="12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</row>
    <row r="88" spans="1:62" ht="12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</row>
    <row r="89" spans="1:62" ht="12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</row>
    <row r="90" spans="1:62" ht="12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</row>
    <row r="91" spans="1:62" ht="12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</row>
    <row r="92" spans="1:62" ht="12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</row>
    <row r="93" spans="1:62" ht="12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</row>
    <row r="94" spans="1:62" ht="12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</row>
    <row r="95" spans="1:62" ht="12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</row>
    <row r="96" spans="1:62" ht="12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</row>
    <row r="97" spans="1:62" ht="12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</row>
    <row r="98" spans="1:62" ht="12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</row>
    <row r="99" spans="1:62" ht="12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</row>
    <row r="100" spans="1:62" ht="12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</row>
    <row r="101" spans="1:62" ht="12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</row>
    <row r="102" spans="1:62" ht="12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</row>
    <row r="103" spans="1:62" ht="12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</row>
    <row r="104" spans="1:62" ht="12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</row>
    <row r="105" spans="1:62" ht="12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</row>
    <row r="106" spans="1:62" ht="12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</row>
    <row r="107" spans="1:62" ht="12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</row>
    <row r="108" spans="1:62" ht="12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</row>
    <row r="109" spans="1:62" ht="12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</row>
    <row r="110" spans="1:62" ht="12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</row>
    <row r="111" spans="1:62" ht="12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</row>
    <row r="112" spans="1:62" ht="12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</row>
    <row r="113" spans="1:62" ht="12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</row>
    <row r="114" spans="1:62" ht="12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</row>
    <row r="115" spans="1:62" ht="12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</row>
    <row r="116" spans="1:62" ht="12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</row>
    <row r="117" spans="1:62" ht="12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</row>
    <row r="118" spans="1:62" ht="12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</row>
    <row r="119" spans="1:62" ht="12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</row>
    <row r="120" spans="1:62" ht="12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</row>
    <row r="121" spans="1:62" ht="12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</row>
    <row r="122" spans="1:62" ht="12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</row>
    <row r="123" spans="1:62" ht="12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</row>
    <row r="124" spans="1:62" ht="12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</row>
    <row r="125" spans="1:62" ht="12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</row>
    <row r="126" spans="1:62" ht="12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</row>
    <row r="127" spans="1:62" ht="12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</row>
    <row r="128" spans="1:62" ht="12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</row>
    <row r="129" spans="1:62" ht="12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</row>
    <row r="130" spans="1:62" ht="12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</row>
    <row r="131" spans="1:62" ht="12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</row>
    <row r="132" spans="1:62" ht="12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</row>
    <row r="133" spans="1:62" ht="12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</row>
    <row r="134" spans="1:62" ht="12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</row>
    <row r="135" spans="1:62" ht="12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</row>
    <row r="136" spans="1:62" ht="12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</row>
    <row r="137" spans="1:62" ht="12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</row>
    <row r="138" spans="1:62" ht="12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</row>
    <row r="139" spans="1:62" ht="12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</row>
    <row r="140" spans="1:62" ht="12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</row>
    <row r="141" spans="1:62" ht="12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</row>
    <row r="142" spans="1:62" ht="12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</row>
    <row r="143" spans="1:62" ht="12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</row>
    <row r="144" spans="1:62" ht="12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</row>
    <row r="145" spans="1:62" ht="12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</row>
    <row r="146" spans="1:62" ht="12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</row>
    <row r="147" spans="1:62" ht="12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</row>
    <row r="148" spans="1:62" ht="12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</row>
    <row r="149" spans="1:62" ht="12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</row>
    <row r="150" spans="1:62" ht="12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</row>
    <row r="151" spans="1:62" ht="12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</row>
    <row r="152" spans="1:62" ht="12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</row>
    <row r="153" spans="1:62" ht="12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</row>
    <row r="154" spans="1:62" ht="12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</row>
    <row r="155" spans="1:62" ht="12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</row>
    <row r="156" spans="1:62" ht="12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</row>
    <row r="157" spans="1:62" ht="12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</row>
    <row r="158" spans="1:62" ht="12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</row>
    <row r="159" spans="1:62" ht="12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</row>
    <row r="160" spans="1:62" ht="12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</row>
    <row r="161" spans="1:62" ht="12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</row>
    <row r="162" spans="1:62" ht="12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</row>
    <row r="163" spans="1:62" ht="12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</row>
    <row r="164" spans="1:62" ht="12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</row>
    <row r="165" spans="1:62" ht="12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</row>
    <row r="166" spans="1:62" ht="12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</row>
    <row r="167" spans="1:62" ht="12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</row>
    <row r="168" spans="1:62" ht="12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</row>
    <row r="169" spans="1:62" ht="12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</row>
    <row r="170" spans="1:62" ht="12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</row>
    <row r="171" spans="1:62" ht="12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</row>
    <row r="172" spans="1:62" ht="12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</row>
    <row r="173" spans="1:62" ht="12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</row>
    <row r="174" spans="1:62" ht="12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</row>
    <row r="175" spans="1:62" ht="12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</row>
    <row r="176" spans="1:62" ht="12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</row>
    <row r="177" spans="1:62" ht="12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</row>
    <row r="178" spans="1:62" ht="12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</row>
    <row r="179" spans="1:62" ht="12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</row>
    <row r="180" spans="1:62" ht="12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</row>
    <row r="181" spans="1:62" ht="12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</row>
    <row r="182" spans="1:62" ht="12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</row>
    <row r="183" spans="1:62" ht="12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</row>
    <row r="184" spans="1:62" ht="12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</row>
    <row r="185" spans="1:62" ht="12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</row>
    <row r="186" spans="1:62" ht="12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</row>
    <row r="187" spans="1:62" ht="12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</row>
    <row r="188" spans="1:62" ht="12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</row>
    <row r="189" spans="1:62" ht="12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</row>
    <row r="190" spans="1:62" ht="12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</row>
    <row r="191" spans="1:62" ht="12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</row>
    <row r="192" spans="1:62" ht="12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</row>
    <row r="193" spans="1:62" ht="12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</row>
    <row r="194" spans="1:62" ht="12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</row>
    <row r="195" spans="1:62" ht="12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</row>
    <row r="196" spans="1:62" ht="12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</row>
    <row r="197" spans="1:62" ht="12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</row>
    <row r="198" spans="1:62" ht="12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</row>
    <row r="199" spans="1:62" ht="12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</row>
    <row r="200" spans="1:62" ht="12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</row>
    <row r="201" spans="1:62" ht="12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</row>
    <row r="202" spans="1:62" ht="12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</row>
    <row r="203" spans="1:62" ht="12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</row>
    <row r="204" spans="1:62" ht="12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</row>
    <row r="205" spans="1:62" ht="12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</row>
    <row r="206" spans="1:62" ht="12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</row>
    <row r="207" spans="1:62" ht="12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</row>
    <row r="208" spans="1:62" ht="12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</row>
    <row r="209" spans="1:62" ht="12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</row>
    <row r="210" spans="1:62" ht="12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</row>
    <row r="211" spans="1:62" ht="12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</row>
    <row r="212" spans="1:62" ht="12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</row>
    <row r="213" spans="1:62" ht="12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</row>
    <row r="214" spans="1:62" ht="12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</row>
    <row r="215" spans="1:62" ht="12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</row>
    <row r="216" spans="1:62" ht="12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</row>
    <row r="217" spans="1:62" ht="12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</row>
    <row r="218" spans="1:62" ht="12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</row>
    <row r="219" spans="1:62" ht="12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</row>
    <row r="220" spans="1:62" ht="12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</row>
    <row r="221" spans="1:62" ht="12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</row>
    <row r="222" spans="1:62" ht="12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</row>
    <row r="223" spans="1:62" ht="12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</row>
    <row r="224" spans="1:62" ht="12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</row>
    <row r="225" spans="1:62" ht="12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</row>
    <row r="226" spans="1:62" ht="12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</row>
    <row r="227" spans="1:62" ht="12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</row>
    <row r="228" spans="1:62" ht="12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</row>
    <row r="229" spans="1:62" ht="12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</row>
    <row r="230" spans="1:62" ht="12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</row>
    <row r="231" spans="1:62" ht="12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</row>
    <row r="232" spans="1:62" ht="12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</row>
    <row r="233" spans="1:62" ht="12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</row>
    <row r="234" spans="1:62" ht="12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</row>
    <row r="235" spans="1:62" ht="12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</row>
    <row r="236" spans="1:62" ht="12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</row>
    <row r="237" spans="1:62" ht="12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</row>
    <row r="238" spans="1:62" ht="12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</row>
    <row r="239" spans="1:62" ht="12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</row>
    <row r="240" spans="1:62" ht="12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</row>
    <row r="241" spans="1:62" ht="12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</row>
    <row r="242" spans="1:62" ht="12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</row>
    <row r="243" spans="1:62" ht="12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</row>
    <row r="244" spans="1:62" ht="12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</row>
    <row r="245" spans="1:62" ht="12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</row>
    <row r="246" spans="1:62" ht="12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</row>
    <row r="247" spans="1:62" ht="12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</row>
    <row r="248" spans="1:62" ht="12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</row>
    <row r="249" spans="1:62" ht="12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</row>
    <row r="250" spans="1:62" ht="12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</row>
    <row r="251" spans="1:62" ht="12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</row>
    <row r="252" spans="1:62" ht="12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</row>
    <row r="253" spans="1:62" ht="12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</row>
    <row r="254" spans="1:62" ht="12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</row>
    <row r="255" spans="1:62" ht="12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</row>
    <row r="256" spans="1:62" ht="12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</row>
    <row r="257" spans="1:62" ht="12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</row>
    <row r="258" spans="1:62" ht="12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</row>
    <row r="259" spans="1:62" ht="12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</row>
    <row r="260" spans="1:62" ht="12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</row>
    <row r="261" spans="1:62" ht="12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</row>
    <row r="262" spans="1:62" ht="12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</row>
    <row r="263" spans="1:62" ht="12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</row>
    <row r="264" spans="1:62" ht="12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</row>
    <row r="265" spans="1:62" ht="12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</row>
    <row r="266" spans="1:62" ht="12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</row>
    <row r="267" spans="1:62" ht="12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</row>
    <row r="268" spans="1:62" ht="12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</row>
    <row r="269" spans="1:62" ht="12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</row>
    <row r="270" spans="1:62" ht="12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</row>
    <row r="271" spans="1:62" ht="12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</row>
    <row r="272" spans="1:62" ht="12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</row>
    <row r="273" spans="1:62" ht="12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</row>
    <row r="274" spans="1:62" ht="12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</row>
    <row r="275" spans="1:62" ht="12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</row>
    <row r="276" spans="1:62" ht="12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</row>
    <row r="277" spans="1:62" ht="12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</row>
    <row r="278" spans="1:62" ht="12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</row>
    <row r="279" spans="1:62" ht="12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</row>
    <row r="280" spans="1:62" ht="12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</row>
    <row r="281" spans="1:62" ht="12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</row>
    <row r="282" spans="1:62" ht="12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</row>
    <row r="283" spans="1:62" ht="12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</row>
    <row r="284" spans="1:62" ht="12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</row>
    <row r="285" spans="1:62" ht="12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</row>
    <row r="286" spans="1:62" ht="12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</row>
    <row r="287" spans="1:62" ht="12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</row>
    <row r="288" spans="1:62" ht="12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</row>
    <row r="289" spans="1:62" ht="12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</row>
    <row r="290" spans="1:62" ht="12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</row>
    <row r="291" spans="1:62" ht="12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</row>
    <row r="292" spans="1:62" ht="12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</row>
    <row r="293" spans="1:62" ht="12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</row>
    <row r="294" spans="1:62" ht="12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</row>
    <row r="295" spans="1:62" ht="12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</row>
    <row r="296" spans="1:62" ht="12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</row>
    <row r="297" spans="1:62" ht="12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</row>
    <row r="298" spans="1:62" ht="12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</row>
    <row r="299" spans="1:62" ht="12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</row>
    <row r="300" spans="1:62" ht="12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</row>
    <row r="301" spans="1:62" ht="12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</row>
    <row r="302" spans="1:62" ht="12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</row>
    <row r="303" spans="1:62" ht="12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</row>
    <row r="304" spans="1:62" ht="12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</row>
    <row r="305" spans="1:62" ht="12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</row>
    <row r="306" spans="1:62" ht="12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</row>
    <row r="307" spans="1:62" ht="12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</row>
    <row r="308" spans="1:62" ht="12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</row>
    <row r="309" spans="1:62" ht="12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</row>
    <row r="310" spans="1:62" ht="12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</row>
    <row r="311" spans="1:62" ht="12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</row>
    <row r="312" spans="1:62" ht="12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</row>
    <row r="313" spans="1:62" ht="12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</row>
    <row r="314" spans="1:62" ht="12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</row>
    <row r="315" spans="1:62" ht="12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</row>
    <row r="316" spans="1:62" ht="12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</row>
    <row r="317" spans="1:62" ht="12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</row>
    <row r="318" spans="1:62" ht="12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</row>
    <row r="319" spans="1:62" ht="12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</row>
    <row r="320" spans="1:62" ht="12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</row>
    <row r="321" spans="1:62" ht="12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</row>
    <row r="322" spans="1:62" ht="12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</row>
    <row r="323" spans="1:62" ht="12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</row>
    <row r="324" spans="1:62" ht="12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</row>
    <row r="325" spans="1:62" ht="12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</row>
    <row r="326" spans="1:62" ht="12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</row>
    <row r="327" spans="1:62" ht="12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</row>
    <row r="328" spans="1:62" ht="12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</row>
    <row r="329" spans="1:62" ht="12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</row>
    <row r="330" spans="1:62" ht="12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</row>
    <row r="331" spans="1:62" ht="12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</row>
    <row r="332" spans="1:62" ht="12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</row>
    <row r="333" spans="1:62" ht="12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</row>
    <row r="334" spans="1:62" ht="12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</row>
    <row r="335" spans="1:62" ht="12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</row>
    <row r="336" spans="1:62" ht="12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</row>
    <row r="337" spans="1:62" ht="12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</row>
    <row r="338" spans="1:62" ht="12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</row>
    <row r="339" spans="1:62" ht="12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</row>
    <row r="340" spans="1:62" ht="12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</row>
    <row r="341" spans="1:62" ht="12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</row>
    <row r="342" spans="1:62" ht="12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</row>
    <row r="343" spans="1:62" ht="12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</row>
    <row r="344" spans="1:62" ht="12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</row>
    <row r="345" spans="1:62" ht="12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</row>
    <row r="346" spans="1:62" ht="12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</row>
    <row r="347" spans="1:62" ht="12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</row>
    <row r="348" spans="1:62" ht="12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</row>
    <row r="349" spans="1:62" ht="12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</row>
    <row r="350" spans="1:62" ht="12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</row>
    <row r="351" spans="1:62" ht="12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</row>
    <row r="352" spans="1:62" ht="12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</row>
    <row r="353" spans="1:62" ht="12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</row>
    <row r="354" spans="1:62" ht="12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</row>
    <row r="355" spans="1:62" ht="12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</row>
    <row r="356" spans="1:62" ht="12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</row>
    <row r="357" spans="1:62" ht="12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</row>
    <row r="358" spans="1:62" ht="12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</row>
    <row r="359" spans="1:62" ht="12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</row>
    <row r="360" spans="1:62" ht="12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</row>
    <row r="361" spans="1:62" ht="12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</row>
    <row r="362" spans="1:62" ht="12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</row>
    <row r="363" spans="1:62" ht="12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</row>
    <row r="364" spans="1:62" ht="12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</row>
    <row r="365" spans="1:62" ht="12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</row>
    <row r="366" spans="1:62" ht="12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</row>
    <row r="367" spans="1:62" ht="12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</row>
    <row r="368" spans="1:62" ht="12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</row>
    <row r="369" spans="1:62" ht="12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</row>
    <row r="370" spans="1:62" ht="12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</row>
    <row r="371" spans="1:62" ht="12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</row>
    <row r="372" spans="1:62" ht="12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</row>
    <row r="373" spans="1:62" ht="12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</row>
    <row r="374" spans="1:62" ht="12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</row>
    <row r="375" spans="1:62" ht="12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</row>
    <row r="376" spans="1:62" ht="12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</row>
    <row r="377" spans="1:62" ht="12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</row>
    <row r="378" spans="1:62" ht="12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</row>
    <row r="379" spans="1:62" ht="12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</row>
    <row r="380" spans="1:62" ht="12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</row>
    <row r="381" spans="1:62" ht="12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</row>
    <row r="382" spans="1:62" ht="12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</row>
    <row r="383" spans="1:62" ht="12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</row>
    <row r="384" spans="1:62" ht="12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</row>
    <row r="385" spans="1:62" ht="12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</row>
    <row r="386" spans="1:62" ht="12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</row>
    <row r="387" spans="1:62" ht="12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</row>
    <row r="388" spans="1:62" ht="12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</row>
    <row r="389" spans="1:62" ht="12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</row>
    <row r="390" spans="1:62" ht="12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</row>
    <row r="391" spans="1:62" ht="12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</row>
    <row r="392" spans="1:62" ht="12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</row>
    <row r="393" spans="1:62" ht="12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</row>
    <row r="394" spans="1:62" ht="12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</row>
    <row r="395" spans="1:62" ht="12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</row>
    <row r="396" spans="1:62" ht="12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</row>
    <row r="397" spans="1:62" ht="12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</row>
    <row r="398" spans="1:62" ht="12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</row>
    <row r="399" spans="1:62" ht="12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</row>
    <row r="400" spans="1:62" ht="12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</row>
    <row r="401" spans="1:62" ht="12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</row>
    <row r="402" spans="1:62" ht="12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</row>
    <row r="403" spans="1:62" ht="12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</row>
    <row r="404" spans="1:62" ht="12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</row>
    <row r="405" spans="1:62" ht="12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</row>
    <row r="406" spans="1:62" ht="12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</row>
    <row r="407" spans="1:62" ht="12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</row>
    <row r="408" spans="1:62" ht="12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</row>
    <row r="409" spans="1:62" ht="12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</row>
    <row r="410" spans="1:62" ht="12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</row>
    <row r="411" spans="1:62" ht="12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</row>
    <row r="412" spans="1:62" ht="12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</row>
    <row r="413" spans="1:62" ht="12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</row>
    <row r="414" spans="1:62" ht="12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</row>
    <row r="415" spans="1:62" ht="12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</row>
    <row r="416" spans="1:62" ht="12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</row>
    <row r="417" spans="1:62" ht="12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</row>
    <row r="418" spans="1:62" ht="12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</row>
    <row r="419" spans="1:62" ht="12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</row>
    <row r="420" spans="1:62" ht="12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</row>
    <row r="421" spans="1:62" ht="12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</row>
    <row r="422" spans="1:62" ht="12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</row>
    <row r="423" spans="1:62" ht="12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</row>
    <row r="424" spans="1:62" ht="12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</row>
    <row r="425" spans="1:62" ht="12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</row>
    <row r="426" spans="1:62" ht="12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</row>
    <row r="427" spans="1:62" ht="12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</row>
    <row r="428" spans="1:62" ht="12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</row>
    <row r="429" spans="1:62" ht="12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</row>
    <row r="430" spans="1:62" ht="12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</row>
    <row r="431" spans="1:62" ht="12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</row>
    <row r="432" spans="1:62" ht="12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</row>
    <row r="433" spans="1:62" ht="12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</row>
    <row r="434" spans="1:62" ht="12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</row>
    <row r="435" spans="1:62" ht="12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</row>
    <row r="436" spans="1:62" ht="12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</row>
    <row r="437" spans="1:62" ht="12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</row>
    <row r="438" spans="1:62" ht="12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</row>
    <row r="439" spans="1:62" ht="12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</row>
    <row r="440" spans="1:62" ht="12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</row>
    <row r="441" spans="1:62" ht="12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</row>
    <row r="442" spans="1:62" ht="12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</row>
    <row r="443" spans="1:62" ht="12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</row>
    <row r="444" spans="1:62" ht="12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</row>
    <row r="445" spans="1:62" ht="12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</row>
    <row r="446" spans="1:62" ht="12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</row>
    <row r="447" spans="1:62" ht="12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</row>
    <row r="448" spans="1:62" ht="12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</row>
    <row r="449" spans="1:62" ht="12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</row>
    <row r="450" spans="1:62" ht="12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</row>
    <row r="451" spans="1:62" ht="12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</row>
    <row r="452" spans="1:62" ht="12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</row>
    <row r="453" spans="1:62" ht="12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</row>
    <row r="454" spans="1:62" ht="12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</row>
    <row r="455" spans="1:62" ht="12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</row>
    <row r="456" spans="1:62" ht="12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</row>
    <row r="457" spans="1:62" ht="12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</row>
    <row r="458" spans="1:62" ht="12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</row>
    <row r="459" spans="1:62" ht="12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</row>
    <row r="460" spans="1:62" ht="12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</row>
    <row r="461" spans="1:62" ht="12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</row>
    <row r="462" spans="1:62" ht="12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</row>
    <row r="463" spans="1:62" ht="12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</row>
    <row r="464" spans="1:62" ht="12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</row>
    <row r="465" spans="1:62" ht="12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</row>
    <row r="466" spans="1:62" ht="12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</row>
    <row r="467" spans="1:62" ht="12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</row>
    <row r="468" spans="1:62" ht="12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</row>
    <row r="469" spans="1:62" ht="12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</row>
    <row r="470" spans="1:62" ht="12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</row>
    <row r="471" spans="1:62" ht="12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</row>
    <row r="472" spans="1:62" ht="12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</row>
    <row r="473" spans="1:62" ht="12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</row>
    <row r="474" spans="1:62" ht="12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</row>
    <row r="475" spans="1:62" ht="12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</row>
    <row r="476" spans="1:62" ht="12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</row>
    <row r="477" spans="1:62" ht="12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</row>
    <row r="478" spans="1:62" ht="12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</row>
    <row r="479" spans="1:62" ht="12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</row>
    <row r="480" spans="1:62" ht="12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</row>
    <row r="481" spans="1:62" ht="12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</row>
    <row r="482" spans="1:62" ht="12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</row>
    <row r="483" spans="1:62" ht="12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</row>
    <row r="484" spans="1:62" ht="12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</row>
    <row r="485" spans="1:62" ht="12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</row>
    <row r="486" spans="1:62" ht="12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</row>
    <row r="487" spans="1:62" ht="12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</row>
    <row r="488" spans="1:62" ht="12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</row>
    <row r="489" spans="1:62" ht="12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</row>
    <row r="490" spans="1:62" ht="12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</row>
    <row r="491" spans="1:62" ht="12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</row>
    <row r="492" spans="1:62" ht="12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</row>
    <row r="493" spans="1:62" ht="12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</row>
    <row r="494" spans="1:62" ht="12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</row>
    <row r="495" spans="1:62" ht="12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</row>
    <row r="496" spans="1:62" ht="12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</row>
    <row r="497" spans="1:62" ht="12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</row>
    <row r="498" spans="1:62" ht="12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</row>
    <row r="499" spans="1:62" ht="12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</row>
    <row r="500" spans="1:62" ht="12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</row>
    <row r="501" spans="1:62" ht="12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</row>
    <row r="502" spans="1:62" ht="12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</row>
    <row r="503" spans="1:62" ht="12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</row>
    <row r="504" spans="1:62" ht="12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</row>
    <row r="505" spans="1:62" ht="12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</row>
    <row r="506" spans="1:62" ht="12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</row>
    <row r="507" spans="1:62" ht="12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</row>
    <row r="508" spans="1:62" ht="12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</row>
    <row r="509" spans="1:62" ht="12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</row>
    <row r="510" spans="1:62" ht="12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</row>
    <row r="511" spans="1:62" ht="12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</row>
    <row r="512" spans="1:62" ht="12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</row>
    <row r="513" spans="1:62" ht="12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</row>
    <row r="514" spans="1:62" ht="12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</row>
    <row r="515" spans="1:62" ht="12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</row>
    <row r="516" spans="1:62" ht="12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</row>
    <row r="517" spans="1:62" ht="12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</row>
    <row r="518" spans="1:62" ht="12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</row>
    <row r="519" spans="1:62" ht="12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</row>
    <row r="520" spans="1:62" ht="12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</row>
    <row r="521" spans="1:62" ht="12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</row>
    <row r="522" spans="1:62" ht="12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</row>
    <row r="523" spans="1:62" ht="12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</row>
    <row r="524" spans="1:62" ht="12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</row>
    <row r="525" spans="1:62" ht="12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</row>
    <row r="526" spans="1:62" ht="12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</row>
    <row r="527" spans="1:62" ht="12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</row>
    <row r="528" spans="1:62" ht="12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</row>
    <row r="529" spans="1:62" ht="12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</row>
    <row r="530" spans="1:62" ht="12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</row>
    <row r="531" spans="1:62" ht="12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</row>
    <row r="532" spans="1:62" ht="12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</row>
    <row r="533" spans="1:62" ht="12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</row>
    <row r="534" spans="1:62" ht="12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</row>
    <row r="535" spans="1:62" ht="12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</row>
    <row r="536" spans="1:62" ht="12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</row>
    <row r="537" spans="1:62" ht="12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</row>
    <row r="538" spans="1:62" ht="12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</row>
    <row r="539" spans="1:62" ht="12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</row>
    <row r="540" spans="1:62" ht="12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</row>
    <row r="541" spans="1:62" ht="12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</row>
    <row r="542" spans="1:62" ht="12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</row>
    <row r="543" spans="1:62" ht="12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</row>
    <row r="544" spans="1:62" ht="12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</row>
    <row r="545" spans="1:62" ht="12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</row>
    <row r="546" spans="1:62" ht="12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</row>
    <row r="547" spans="1:62" ht="12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</row>
    <row r="548" spans="1:62" ht="12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</row>
    <row r="549" spans="1:62" ht="12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</row>
    <row r="550" spans="1:62" ht="12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</row>
    <row r="551" spans="1:62" ht="12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</row>
    <row r="552" spans="1:62" ht="12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</row>
    <row r="553" spans="1:62" ht="12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</row>
    <row r="554" spans="1:62" ht="12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</row>
    <row r="555" spans="1:62" ht="12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</row>
    <row r="556" spans="1:62" ht="12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</row>
    <row r="557" spans="1:62" ht="12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</row>
    <row r="558" spans="1:62" ht="12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</row>
    <row r="559" spans="1:62" ht="12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</row>
    <row r="560" spans="1:62" ht="12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</row>
    <row r="561" spans="1:62" ht="12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</row>
    <row r="562" spans="1:62" ht="12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</row>
    <row r="563" spans="1:62" ht="12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</row>
    <row r="564" spans="1:62" ht="12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</row>
    <row r="565" spans="1:62" ht="12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</row>
    <row r="566" spans="1:62" ht="12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</row>
    <row r="567" spans="1:62" ht="12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</row>
    <row r="568" spans="1:62" ht="12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</row>
    <row r="569" spans="1:62" ht="12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</row>
    <row r="570" spans="1:62" ht="12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</row>
    <row r="571" spans="1:62" ht="12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</row>
    <row r="572" spans="1:62" ht="12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</row>
    <row r="573" spans="1:62" ht="12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</row>
    <row r="574" spans="1:62" ht="12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</row>
    <row r="575" spans="1:62" ht="12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</row>
    <row r="576" spans="1:62" ht="12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</row>
    <row r="577" spans="1:62" ht="12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</row>
    <row r="578" spans="1:62" ht="12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</row>
    <row r="579" spans="1:62" ht="12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</row>
    <row r="580" spans="1:62" ht="12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</row>
    <row r="581" spans="1:62" ht="12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</row>
    <row r="582" spans="1:62" ht="12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</row>
    <row r="583" spans="1:62" ht="12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</row>
    <row r="584" spans="1:62" ht="12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</row>
    <row r="585" spans="1:62" ht="12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</row>
    <row r="586" spans="1:62" ht="12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</row>
    <row r="587" spans="1:62" ht="12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</row>
    <row r="588" spans="1:62" ht="12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</row>
    <row r="589" spans="1:62" ht="12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</row>
    <row r="590" spans="1:62" ht="12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</row>
    <row r="591" spans="1:62" ht="12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</row>
    <row r="592" spans="1:62" ht="12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</row>
    <row r="593" spans="1:62" ht="12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</row>
    <row r="594" spans="1:62" ht="12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</row>
    <row r="595" spans="1:62" ht="12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</row>
    <row r="596" spans="1:62" ht="12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</row>
    <row r="597" spans="1:62" ht="12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</row>
    <row r="598" spans="1:62" ht="12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</row>
    <row r="599" spans="1:62" ht="12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</row>
    <row r="600" spans="1:62" ht="12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</row>
    <row r="601" spans="1:62" ht="12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</row>
    <row r="602" spans="1:62" ht="12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</row>
    <row r="603" spans="1:62" ht="12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</row>
    <row r="604" spans="1:62" ht="12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</row>
    <row r="605" spans="1:62" ht="12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</row>
    <row r="606" spans="1:62" ht="12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</row>
    <row r="607" spans="1:62" ht="12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</row>
    <row r="608" spans="1:62" ht="12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</row>
    <row r="609" spans="1:62" ht="12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</row>
    <row r="610" spans="1:62" ht="12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</row>
    <row r="611" spans="1:62" ht="12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</row>
    <row r="612" spans="1:62" ht="12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</row>
    <row r="613" spans="1:62" ht="12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</row>
    <row r="614" spans="1:62" ht="12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</row>
    <row r="615" spans="1:62" ht="12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</row>
    <row r="616" spans="1:62" ht="12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</row>
    <row r="617" spans="1:62" ht="12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</row>
    <row r="618" spans="1:62" ht="12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</row>
    <row r="619" spans="1:62" ht="12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</row>
    <row r="620" spans="1:62" ht="12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</row>
    <row r="621" spans="1:62" ht="12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</row>
    <row r="622" spans="1:62" ht="12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</row>
    <row r="623" spans="1:62" ht="12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</row>
    <row r="624" spans="1:62" ht="12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</row>
    <row r="625" spans="1:62" ht="12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</row>
    <row r="626" spans="1:62" ht="12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</row>
    <row r="627" spans="1:62" ht="12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</row>
    <row r="628" spans="1:62" ht="12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</row>
    <row r="629" spans="1:62" ht="12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</row>
    <row r="630" spans="1:62" ht="12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</row>
    <row r="631" spans="1:62" ht="12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</row>
    <row r="632" spans="1:62" ht="12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</row>
    <row r="633" spans="1:62" ht="12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</row>
    <row r="634" spans="1:62" ht="12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</row>
    <row r="635" spans="1:62" ht="12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</row>
    <row r="636" spans="1:62" ht="12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</row>
    <row r="637" spans="1:62" ht="12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</row>
    <row r="638" spans="1:62" ht="12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</row>
    <row r="639" spans="1:62" ht="12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</row>
    <row r="640" spans="1:62" ht="12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</row>
    <row r="641" spans="1:62" ht="12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</row>
    <row r="642" spans="1:62" ht="12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</row>
    <row r="643" spans="1:62" ht="12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</row>
    <row r="644" spans="1:62" ht="12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</row>
    <row r="645" spans="1:62" ht="12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</row>
    <row r="646" spans="1:62" ht="12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</row>
    <row r="647" spans="1:62" ht="12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</row>
    <row r="648" spans="1:62" ht="12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</row>
    <row r="649" spans="1:62" ht="12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</row>
    <row r="650" spans="1:62" ht="12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</row>
    <row r="651" spans="1:62" ht="12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</row>
    <row r="652" spans="1:62" ht="12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</row>
    <row r="653" spans="1:62" ht="12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</row>
    <row r="654" spans="1:62" ht="12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</row>
    <row r="655" spans="1:62" ht="12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</row>
    <row r="656" spans="1:62" ht="12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</row>
    <row r="657" spans="1:62" ht="12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</row>
    <row r="658" spans="1:62" ht="12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</row>
    <row r="659" spans="1:62" ht="12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</row>
    <row r="660" spans="1:62" ht="12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</row>
    <row r="661" spans="1:62" ht="12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</row>
    <row r="662" spans="1:62" ht="12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</row>
    <row r="663" spans="1:62" ht="12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</row>
    <row r="664" spans="1:62" ht="12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</row>
    <row r="665" spans="1:62" ht="12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</row>
    <row r="666" spans="1:62" ht="12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</row>
    <row r="667" spans="1:62" ht="12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</row>
    <row r="668" spans="1:62" ht="12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</row>
    <row r="669" spans="1:62" ht="12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</row>
    <row r="670" spans="1:62" ht="12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</row>
    <row r="671" spans="1:62" ht="12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</row>
    <row r="672" spans="1:62" ht="12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</row>
    <row r="673" spans="1:62" ht="12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</row>
    <row r="674" spans="1:62" ht="12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</row>
    <row r="675" spans="1:62" ht="12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</row>
    <row r="676" spans="1:62" ht="12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</row>
    <row r="677" spans="1:62" ht="12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</row>
    <row r="678" spans="1:62" ht="12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</row>
    <row r="679" spans="1:62" ht="12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</row>
    <row r="680" spans="1:62" ht="12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</row>
    <row r="681" spans="1:62" ht="12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</row>
    <row r="682" spans="1:62" ht="12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</row>
    <row r="683" spans="1:62" ht="12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</row>
    <row r="684" spans="1:62" ht="12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</row>
    <row r="685" spans="1:62" ht="12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</row>
    <row r="686" spans="1:62" ht="12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</row>
    <row r="687" spans="1:62" ht="12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</row>
    <row r="688" spans="1:62" ht="12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</row>
    <row r="689" spans="1:62" ht="12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</row>
    <row r="690" spans="1:62" ht="12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</row>
    <row r="691" spans="1:62" ht="12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</row>
    <row r="692" spans="1:62" ht="12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</row>
    <row r="693" spans="1:62" ht="12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</row>
    <row r="694" spans="1:62" ht="12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</row>
    <row r="695" spans="1:62" ht="12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</row>
    <row r="696" spans="1:62" ht="12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</row>
    <row r="697" spans="1:62" ht="12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</row>
    <row r="698" spans="1:62" ht="12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</row>
    <row r="699" spans="1:62" ht="12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</row>
    <row r="700" spans="1:62" ht="12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</row>
    <row r="701" spans="1:62" ht="12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</row>
    <row r="702" spans="1:62" ht="12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</row>
    <row r="703" spans="1:62" ht="12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</row>
    <row r="704" spans="1:62" ht="12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</row>
    <row r="705" spans="1:62" ht="12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</row>
    <row r="706" spans="1:62" ht="12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</row>
    <row r="707" spans="1:62" ht="12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</row>
    <row r="708" spans="1:62" ht="12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</row>
    <row r="709" spans="1:62" ht="12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</row>
    <row r="710" spans="1:62" ht="12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</row>
    <row r="711" spans="1:62" ht="12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</row>
    <row r="712" spans="1:62" ht="12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</row>
    <row r="713" spans="1:62" ht="12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</row>
    <row r="714" spans="1:62" ht="12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</row>
    <row r="715" spans="1:62" ht="12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</row>
    <row r="716" spans="1:62" ht="12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</row>
    <row r="717" spans="1:62" ht="12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</row>
    <row r="718" spans="1:62" ht="12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</row>
    <row r="719" spans="1:62" ht="12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</row>
    <row r="720" spans="1:62" ht="12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</row>
    <row r="721" spans="1:62" ht="12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</row>
    <row r="722" spans="1:62" ht="12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</row>
    <row r="723" spans="1:62" ht="12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</row>
    <row r="724" spans="1:62" ht="12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</row>
    <row r="725" spans="1:62" ht="12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</row>
    <row r="726" spans="1:62" ht="12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</row>
    <row r="727" spans="1:62" ht="12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</row>
    <row r="728" spans="1:62" ht="12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</row>
    <row r="729" spans="1:62" ht="12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</row>
    <row r="730" spans="1:62" ht="12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</row>
    <row r="731" spans="1:62" ht="12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</row>
    <row r="732" spans="1:62" ht="12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</row>
    <row r="733" spans="1:62" ht="12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</row>
    <row r="734" spans="1:62" ht="12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</row>
    <row r="735" spans="1:62" ht="12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</row>
    <row r="736" spans="1:62" ht="12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</row>
    <row r="737" spans="1:62" ht="12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</row>
    <row r="738" spans="1:62" ht="12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</row>
    <row r="739" spans="1:62" ht="12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</row>
    <row r="740" spans="1:62" ht="12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</row>
    <row r="741" spans="1:62" ht="12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</row>
    <row r="742" spans="1:62" ht="12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</row>
    <row r="743" spans="1:62" ht="12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</row>
    <row r="744" spans="1:62" ht="12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</row>
    <row r="745" spans="1:62" ht="12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</row>
    <row r="746" spans="1:62" ht="12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</row>
    <row r="747" spans="1:62" ht="12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</row>
    <row r="748" spans="1:62" ht="12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</row>
    <row r="749" spans="1:62" ht="12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</row>
    <row r="750" spans="1:62" ht="12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</row>
    <row r="751" spans="1:62" ht="12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</row>
    <row r="752" spans="1:62" ht="12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</row>
    <row r="753" spans="1:62" ht="12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</row>
    <row r="754" spans="1:62" ht="12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</row>
    <row r="755" spans="1:62" ht="12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</row>
    <row r="756" spans="1:62" ht="12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</row>
    <row r="757" spans="1:62" ht="12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</row>
    <row r="758" spans="1:62" ht="12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</row>
    <row r="759" spans="1:62" ht="12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</row>
    <row r="760" spans="1:62" ht="12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</row>
    <row r="761" spans="1:62" ht="12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</row>
    <row r="762" spans="1:62" ht="12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</row>
    <row r="763" spans="1:62" ht="12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</row>
    <row r="764" spans="1:62" ht="12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</row>
    <row r="765" spans="1:62" ht="12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</row>
    <row r="766" spans="1:62" ht="12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</row>
    <row r="767" spans="1:62" ht="12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</row>
    <row r="768" spans="1:62" ht="12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</row>
    <row r="769" spans="1:62" ht="12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</row>
    <row r="770" spans="1:62" ht="12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</row>
    <row r="771" spans="1:62" ht="12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</row>
    <row r="772" spans="1:62" ht="12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</row>
    <row r="773" spans="1:62" ht="12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</row>
    <row r="774" spans="1:62" ht="12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</row>
    <row r="775" spans="1:62" ht="12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</row>
    <row r="776" spans="1:62" ht="12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</row>
    <row r="777" spans="1:62" ht="12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</row>
    <row r="778" spans="1:62" ht="12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</row>
    <row r="779" spans="1:62" ht="12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</row>
    <row r="780" spans="1:62" ht="12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</row>
    <row r="781" spans="1:62" ht="12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</row>
    <row r="782" spans="1:62" ht="12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</row>
    <row r="783" spans="1:62" ht="12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</row>
    <row r="784" spans="1:62" ht="12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</row>
    <row r="785" spans="1:62" ht="12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</row>
    <row r="786" spans="1:62" ht="12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</row>
    <row r="787" spans="1:62" ht="12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</row>
    <row r="788" spans="1:62" ht="12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</row>
    <row r="789" spans="1:62" ht="12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</row>
    <row r="790" spans="1:62" ht="12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</row>
    <row r="791" spans="1:62" ht="12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</row>
    <row r="792" spans="1:62" ht="12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</row>
    <row r="793" spans="1:62" ht="12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</row>
    <row r="794" spans="1:62" ht="12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</row>
    <row r="795" spans="1:62" ht="12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</row>
    <row r="796" spans="1:62" ht="12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</row>
    <row r="797" spans="1:62" ht="12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</row>
    <row r="798" spans="1:62" ht="12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</row>
    <row r="799" spans="1:62" ht="12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</row>
    <row r="800" spans="1:62" ht="12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</row>
    <row r="801" spans="1:62" ht="12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</row>
    <row r="802" spans="1:62" ht="12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</row>
    <row r="803" spans="1:62" ht="12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</row>
    <row r="804" spans="1:62" ht="12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</row>
    <row r="805" spans="1:62" ht="12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</row>
    <row r="806" spans="1:62" ht="12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</row>
    <row r="807" spans="1:62" ht="12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</row>
    <row r="808" spans="1:62" ht="12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</row>
    <row r="809" spans="1:62" ht="12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</row>
    <row r="810" spans="1:62" ht="12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</row>
    <row r="811" spans="1:62" ht="12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</row>
    <row r="812" spans="1:62" ht="12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</row>
    <row r="813" spans="1:62" ht="12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</row>
    <row r="814" spans="1:62" ht="12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</row>
    <row r="815" spans="1:62" ht="12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</row>
    <row r="816" spans="1:62" ht="12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</row>
    <row r="817" spans="1:62" ht="12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</row>
    <row r="818" spans="1:62" ht="12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</row>
    <row r="819" spans="1:62" ht="12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</row>
    <row r="820" spans="1:62" ht="12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</row>
    <row r="821" spans="1:62" ht="12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</row>
    <row r="822" spans="1:62" ht="12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</row>
    <row r="823" spans="1:62" ht="12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</row>
    <row r="824" spans="1:62" ht="12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</row>
    <row r="825" spans="1:62" ht="12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</row>
    <row r="826" spans="1:62" ht="12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</row>
    <row r="827" spans="1:62" ht="12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</row>
    <row r="828" spans="1:62" ht="12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</row>
    <row r="829" spans="1:62" ht="12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</row>
    <row r="830" spans="1:62" ht="12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</row>
    <row r="831" spans="1:62" ht="12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</row>
    <row r="832" spans="1:62" ht="12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</row>
    <row r="833" spans="1:62" ht="12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</row>
    <row r="834" spans="1:62" ht="12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</row>
    <row r="835" spans="1:62" ht="12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</row>
    <row r="836" spans="1:62" ht="12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</row>
    <row r="837" spans="1:62" ht="12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</row>
    <row r="838" spans="1:62" ht="12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</row>
    <row r="839" spans="1:62" ht="12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</row>
    <row r="840" spans="1:62" ht="12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</row>
    <row r="841" spans="1:62" ht="12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</row>
    <row r="842" spans="1:62" ht="12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</row>
    <row r="843" spans="1:62" ht="12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</row>
    <row r="844" spans="1:62" ht="12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</row>
    <row r="845" spans="1:62" ht="12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</row>
    <row r="846" spans="1:62" ht="12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</row>
    <row r="847" spans="1:62" ht="12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</row>
    <row r="848" spans="1:62" ht="12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</row>
    <row r="849" spans="1:62" ht="12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</row>
    <row r="850" spans="1:62" ht="12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</row>
    <row r="851" spans="1:62" ht="12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</row>
    <row r="852" spans="1:62" ht="12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</row>
    <row r="853" spans="1:62" ht="12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</row>
    <row r="854" spans="1:62" ht="12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</row>
    <row r="855" spans="1:62" ht="12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</row>
    <row r="856" spans="1:62" ht="12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</row>
    <row r="857" spans="1:62" ht="12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</row>
    <row r="858" spans="1:62" ht="12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</row>
    <row r="859" spans="1:62" ht="12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</row>
    <row r="860" spans="1:62" ht="12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</row>
    <row r="861" spans="1:62" ht="12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</row>
    <row r="862" spans="1:62" ht="12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</row>
    <row r="863" spans="1:62" ht="12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</row>
    <row r="864" spans="1:62" ht="12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</row>
    <row r="865" spans="1:62" ht="12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</row>
    <row r="866" spans="1:62" ht="12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</row>
    <row r="867" spans="1:62" ht="12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</row>
    <row r="868" spans="1:62" ht="12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</row>
    <row r="869" spans="1:62" ht="12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</row>
    <row r="870" spans="1:62" ht="12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</row>
    <row r="871" spans="1:62" ht="12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</row>
    <row r="872" spans="1:62" ht="12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</row>
    <row r="873" spans="1:62" ht="12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</row>
    <row r="874" spans="1:62" ht="12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</row>
    <row r="875" spans="1:62" ht="12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</row>
    <row r="876" spans="1:62" ht="12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</row>
    <row r="877" spans="1:62" ht="12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</row>
    <row r="878" spans="1:62" ht="12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</row>
    <row r="879" spans="1:62" ht="12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</row>
    <row r="880" spans="1:62" ht="12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</row>
    <row r="881" spans="1:62" ht="12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</row>
    <row r="882" spans="1:62" ht="12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</row>
    <row r="883" spans="1:62" ht="12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</row>
    <row r="884" spans="1:62" ht="12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</row>
    <row r="885" spans="1:62" ht="12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</row>
    <row r="886" spans="1:62" ht="12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</row>
    <row r="887" spans="1:62" ht="12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</row>
    <row r="888" spans="1:62" ht="12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</row>
    <row r="889" spans="1:62" ht="12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</row>
    <row r="890" spans="1:62" ht="12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</row>
    <row r="891" spans="1:62" ht="12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</row>
    <row r="892" spans="1:62" ht="12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</row>
    <row r="893" spans="1:62" ht="12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</row>
    <row r="894" spans="1:62" ht="12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</row>
    <row r="895" spans="1:62" ht="12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</row>
    <row r="896" spans="1:62" ht="12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</row>
    <row r="897" spans="1:62" ht="12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</row>
    <row r="898" spans="1:62" ht="12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</row>
    <row r="899" spans="1:62" ht="12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</row>
    <row r="900" spans="1:62" ht="12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</row>
    <row r="901" spans="1:62" ht="12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</row>
    <row r="902" spans="1:62" ht="12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</row>
    <row r="903" spans="1:62" ht="12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</row>
    <row r="904" spans="1:62" ht="12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</row>
    <row r="905" spans="1:62" ht="12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</row>
    <row r="906" spans="1:62" ht="12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</row>
    <row r="907" spans="1:62" ht="12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</row>
    <row r="908" spans="1:62" ht="12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</row>
    <row r="909" spans="1:62" ht="12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</row>
    <row r="910" spans="1:62" ht="12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</row>
    <row r="911" spans="1:62" ht="12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</row>
    <row r="912" spans="1:62" ht="12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</row>
    <row r="913" spans="1:62" ht="12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</row>
    <row r="914" spans="1:62" ht="12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</row>
    <row r="915" spans="1:62" ht="12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</row>
    <row r="916" spans="1:62" ht="12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</row>
    <row r="917" spans="1:62" ht="12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</row>
    <row r="918" spans="1:62" ht="12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</row>
    <row r="919" spans="1:62" ht="12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</row>
    <row r="920" spans="1:62" ht="12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</row>
    <row r="921" spans="1:62" ht="12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</row>
    <row r="922" spans="1:62" ht="12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</row>
    <row r="923" spans="1:62" ht="12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</row>
    <row r="924" spans="1:62" ht="12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</row>
    <row r="925" spans="1:62" ht="12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</row>
    <row r="926" spans="1:62" ht="12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</row>
    <row r="927" spans="1:62" ht="12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</row>
    <row r="928" spans="1:62" ht="12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</row>
    <row r="929" spans="1:62" ht="12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</row>
    <row r="930" spans="1:62" ht="12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</row>
    <row r="931" spans="1:62" ht="12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</row>
    <row r="932" spans="1:62" ht="12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</row>
    <row r="933" spans="1:62" ht="12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</row>
    <row r="934" spans="1:62" ht="12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</row>
    <row r="935" spans="1:62" ht="12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</row>
    <row r="936" spans="1:62" ht="12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</row>
    <row r="937" spans="1:62" ht="12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</row>
    <row r="938" spans="1:62" ht="12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</row>
    <row r="939" spans="1:62" ht="12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</row>
    <row r="940" spans="1:62" ht="12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</row>
    <row r="941" spans="1:62" ht="12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</row>
    <row r="942" spans="1:62" ht="12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</row>
    <row r="943" spans="1:62" ht="12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</row>
    <row r="944" spans="1:62" ht="12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</row>
    <row r="945" spans="1:62" ht="12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</row>
    <row r="946" spans="1:62" ht="12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</row>
    <row r="947" spans="1:62" ht="12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</row>
    <row r="948" spans="1:62" ht="12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</row>
    <row r="949" spans="1:62" ht="12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</row>
    <row r="950" spans="1:62" ht="12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</row>
    <row r="951" spans="1:62" ht="12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</row>
    <row r="952" spans="1:62" ht="12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</row>
    <row r="953" spans="1:62" ht="12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</row>
    <row r="954" spans="1:62" ht="12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</row>
    <row r="955" spans="1:62" ht="12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</row>
    <row r="956" spans="1:62" ht="12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</row>
    <row r="957" spans="1:62" ht="12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</row>
    <row r="958" spans="1:62" ht="12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</row>
    <row r="959" spans="1:62" ht="12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</row>
    <row r="960" spans="1:62" ht="12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</row>
    <row r="961" spans="1:62" ht="12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</row>
    <row r="962" spans="1:62" ht="12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</row>
    <row r="963" spans="1:62" ht="12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</row>
    <row r="964" spans="1:62" ht="12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</row>
    <row r="965" spans="1:62" ht="12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</row>
    <row r="966" spans="1:62" ht="12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</row>
    <row r="967" spans="1:62" ht="12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</row>
    <row r="968" spans="1:62" ht="12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</row>
    <row r="969" spans="1:62" ht="12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</row>
    <row r="970" spans="1:62" ht="12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</row>
    <row r="971" spans="1:62" ht="12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</row>
    <row r="972" spans="1:62" ht="12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</row>
    <row r="973" spans="1:62" ht="12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</row>
    <row r="974" spans="1:62" ht="12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</row>
    <row r="975" spans="1:62" ht="12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</row>
    <row r="976" spans="1:62" ht="12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</row>
    <row r="977" spans="1:62" ht="12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</row>
    <row r="978" spans="1:62" ht="12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</row>
    <row r="979" spans="1:62" ht="12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</row>
    <row r="980" spans="1:62" ht="12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</row>
    <row r="981" spans="1:62" ht="12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</row>
    <row r="982" spans="1:62" ht="12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</row>
    <row r="983" spans="1:62" ht="12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</row>
    <row r="984" spans="1:62" ht="12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</row>
    <row r="985" spans="1:62" ht="12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</row>
    <row r="986" spans="1:62" ht="12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</row>
    <row r="987" spans="1:62" ht="12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</row>
    <row r="988" spans="1:62" ht="12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</row>
    <row r="989" spans="1:62" ht="12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</row>
    <row r="990" spans="1:62" ht="12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</row>
    <row r="991" spans="1:62" ht="12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</row>
    <row r="992" spans="1:62" ht="12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</row>
    <row r="993" spans="1:62" ht="12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</row>
    <row r="994" spans="1:62" ht="12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</row>
    <row r="995" spans="1:62" ht="12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</row>
    <row r="996" spans="1:62" ht="12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</row>
    <row r="997" spans="1:62" ht="12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</row>
    <row r="998" spans="1:62" ht="12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</row>
    <row r="999" spans="1:62" ht="12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</row>
    <row r="1000" spans="1:62" ht="12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</row>
  </sheetData>
  <mergeCells count="18">
    <mergeCell ref="A2:A4"/>
    <mergeCell ref="B3:E3"/>
    <mergeCell ref="G3:J3"/>
    <mergeCell ref="L3:O3"/>
    <mergeCell ref="Q3:T3"/>
    <mergeCell ref="BJ3:BM3"/>
    <mergeCell ref="B2:BY2"/>
    <mergeCell ref="AZ3:BC3"/>
    <mergeCell ref="BE3:BH3"/>
    <mergeCell ref="BT3:BW3"/>
    <mergeCell ref="AU3:AX3"/>
    <mergeCell ref="V3:X3"/>
    <mergeCell ref="AA3:AD3"/>
    <mergeCell ref="AF3:AI3"/>
    <mergeCell ref="AK3:AN3"/>
    <mergeCell ref="AP3:AS3"/>
    <mergeCell ref="BO3:BR3"/>
    <mergeCell ref="BY3:CB3"/>
  </mergeCells>
  <pageMargins left="0.28000000000000003" right="0.75" top="0.35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2" sqref="A2:B2"/>
    </sheetView>
  </sheetViews>
  <sheetFormatPr baseColWidth="10" defaultColWidth="14.44140625" defaultRowHeight="15" customHeight="1" x14ac:dyDescent="0.25"/>
  <cols>
    <col min="1" max="1" width="40.6640625" customWidth="1"/>
    <col min="2" max="2" width="39.33203125" customWidth="1"/>
    <col min="3" max="26" width="11.44140625" customWidth="1"/>
  </cols>
  <sheetData>
    <row r="1" spans="1:26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77" t="s">
        <v>11</v>
      </c>
      <c r="B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2" t="s">
        <v>12</v>
      </c>
      <c r="B3" s="3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4" t="s">
        <v>14</v>
      </c>
      <c r="B4" s="5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6" t="s">
        <v>16</v>
      </c>
      <c r="B5" s="7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thickBot="1" x14ac:dyDescent="0.3">
      <c r="A6" s="6" t="s">
        <v>18</v>
      </c>
      <c r="B6" s="8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thickBot="1" x14ac:dyDescent="0.3">
      <c r="A7" s="46" t="s">
        <v>20</v>
      </c>
      <c r="B7" s="48" t="s">
        <v>43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thickBot="1" x14ac:dyDescent="0.3">
      <c r="A8" s="9" t="s">
        <v>21</v>
      </c>
      <c r="B8" s="47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10" t="s">
        <v>23</v>
      </c>
      <c r="B9" s="11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6" t="s">
        <v>25</v>
      </c>
      <c r="B10" s="7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6" t="s">
        <v>27</v>
      </c>
      <c r="B11" s="7" t="s">
        <v>28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12" t="s">
        <v>29</v>
      </c>
      <c r="B12" s="13" t="s">
        <v>30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8" x14ac:dyDescent="0.25">
      <c r="A13" s="10" t="s">
        <v>31</v>
      </c>
      <c r="B13" s="11" t="s">
        <v>32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2.8" x14ac:dyDescent="0.25">
      <c r="A14" s="6" t="s">
        <v>25</v>
      </c>
      <c r="B14" s="7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6" t="s">
        <v>27</v>
      </c>
      <c r="B15" s="7" t="s">
        <v>28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12" t="s">
        <v>29</v>
      </c>
      <c r="B16" s="13" t="s">
        <v>30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4" x14ac:dyDescent="0.25">
      <c r="A17" s="10" t="s">
        <v>34</v>
      </c>
      <c r="B17" s="11" t="s">
        <v>35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2.8" x14ac:dyDescent="0.25">
      <c r="A18" s="6" t="s">
        <v>25</v>
      </c>
      <c r="B18" s="7" t="s">
        <v>36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6" t="s">
        <v>27</v>
      </c>
      <c r="B19" s="7" t="s">
        <v>19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12" t="s">
        <v>29</v>
      </c>
      <c r="B20" s="13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8" x14ac:dyDescent="0.25">
      <c r="A21" s="4" t="s">
        <v>38</v>
      </c>
      <c r="B21" s="5" t="s">
        <v>39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8" x14ac:dyDescent="0.25">
      <c r="A22" s="4" t="s">
        <v>40</v>
      </c>
      <c r="B22" s="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8" x14ac:dyDescent="0.25">
      <c r="A23" s="6" t="s">
        <v>41</v>
      </c>
      <c r="B23" s="7" t="s">
        <v>39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9.599999999999994" customHeight="1" x14ac:dyDescent="0.25">
      <c r="A24" s="12" t="s">
        <v>42</v>
      </c>
      <c r="B24" s="13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FIN_PT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2011-08-26T14:20:04Z</dcterms:created>
  <dcterms:modified xsi:type="dcterms:W3CDTF">2025-02-26T12:04:39Z</dcterms:modified>
</cp:coreProperties>
</file>