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15" windowWidth="8640" windowHeight="5970"/>
  </bookViews>
  <sheets>
    <sheet name="SEG_01_AX13" sheetId="3" r:id="rId1"/>
    <sheet name="2017" sheetId="12" r:id="rId2"/>
    <sheet name="2016" sheetId="1" r:id="rId3"/>
    <sheet name="2015" sheetId="4" r:id="rId4"/>
    <sheet name="2014" sheetId="5" r:id="rId5"/>
    <sheet name="2013" sheetId="6" r:id="rId6"/>
    <sheet name="2012" sheetId="7" r:id="rId7"/>
    <sheet name="2011" sheetId="8" r:id="rId8"/>
    <sheet name="2010" sheetId="9" r:id="rId9"/>
    <sheet name="2009" sheetId="10" r:id="rId10"/>
    <sheet name="2008" sheetId="11" r:id="rId11"/>
    <sheet name="Ficha técnica" sheetId="2" r:id="rId12"/>
  </sheets>
  <externalReferences>
    <externalReference r:id="rId13"/>
  </externalReferences>
  <calcPr calcId="144525"/>
</workbook>
</file>

<file path=xl/calcChain.xml><?xml version="1.0" encoding="utf-8"?>
<calcChain xmlns="http://schemas.openxmlformats.org/spreadsheetml/2006/main">
  <c r="D5" i="12" l="1"/>
  <c r="E23" i="12" s="1"/>
  <c r="G26" i="11"/>
  <c r="G25" i="11"/>
  <c r="G24" i="11"/>
  <c r="F6" i="10"/>
  <c r="F7" i="10"/>
  <c r="F18" i="10"/>
  <c r="F19" i="10"/>
  <c r="E8" i="7"/>
  <c r="E10" i="7"/>
  <c r="E11" i="7"/>
  <c r="E13" i="7"/>
  <c r="E14" i="7"/>
  <c r="E16" i="7"/>
  <c r="E17" i="7"/>
  <c r="E19" i="7"/>
  <c r="E20" i="7"/>
  <c r="E21" i="7"/>
  <c r="E22" i="7"/>
  <c r="E23" i="7"/>
  <c r="E24" i="7"/>
  <c r="D6" i="7"/>
  <c r="E6" i="7" s="1"/>
  <c r="D7" i="7"/>
  <c r="E7" i="7" s="1"/>
  <c r="F17" i="6"/>
  <c r="D6" i="4"/>
  <c r="F6" i="4"/>
  <c r="D7" i="4"/>
  <c r="F7" i="4"/>
  <c r="D10" i="4"/>
  <c r="D11" i="4"/>
  <c r="D19" i="4"/>
  <c r="D20" i="4"/>
  <c r="F20" i="4"/>
  <c r="D22" i="4"/>
  <c r="D23" i="4"/>
  <c r="D26" i="4"/>
  <c r="F19" i="1"/>
  <c r="E38" i="12" l="1"/>
  <c r="E37" i="12"/>
  <c r="E21" i="12"/>
  <c r="E44" i="12"/>
  <c r="E31" i="12"/>
  <c r="E17" i="12"/>
  <c r="E29" i="12"/>
  <c r="E27" i="12"/>
  <c r="E11" i="12"/>
  <c r="E39" i="12"/>
  <c r="E22" i="12"/>
  <c r="E7" i="12"/>
  <c r="E8" i="12"/>
  <c r="E10" i="12"/>
  <c r="E15" i="12"/>
  <c r="E18" i="12"/>
  <c r="E36" i="12"/>
  <c r="E33" i="12"/>
  <c r="E47" i="12"/>
  <c r="E40" i="12"/>
  <c r="E32" i="12"/>
  <c r="E24" i="12"/>
  <c r="E19" i="12"/>
  <c r="E46" i="12"/>
  <c r="E41" i="12"/>
  <c r="E34" i="12"/>
  <c r="E25" i="12"/>
  <c r="E20" i="12"/>
  <c r="E14" i="12"/>
  <c r="E43" i="12"/>
  <c r="G5" i="12"/>
  <c r="E9" i="12"/>
  <c r="E13" i="12"/>
  <c r="E16" i="12"/>
</calcChain>
</file>

<file path=xl/sharedStrings.xml><?xml version="1.0" encoding="utf-8"?>
<sst xmlns="http://schemas.openxmlformats.org/spreadsheetml/2006/main" count="539" uniqueCount="170">
  <si>
    <t>Título y artículo del Código Penal</t>
  </si>
  <si>
    <t>Absolutos</t>
  </si>
  <si>
    <t>%</t>
  </si>
  <si>
    <t>Total</t>
  </si>
  <si>
    <t>Delitos contra las personas</t>
  </si>
  <si>
    <t>Lesiones en riña (arts. 95 y 96)</t>
  </si>
  <si>
    <t>Abandono de persona (arts.106 y 107)</t>
  </si>
  <si>
    <t>Omisión de auxilio (art. 108)</t>
  </si>
  <si>
    <t>-</t>
  </si>
  <si>
    <t>Delitos contra la honestidad</t>
  </si>
  <si>
    <t>Delitos Atinentes a la Pornografía (art. 128 párr. 1, 2 y 3)</t>
  </si>
  <si>
    <t>Exhibiciones obscenas (art. 129)</t>
  </si>
  <si>
    <t>Delitos contra la libertad</t>
  </si>
  <si>
    <t>Amenazas (art. 149 bis)</t>
  </si>
  <si>
    <t>Violación de domicilio (art. 150)</t>
  </si>
  <si>
    <t>Acceso sin autorización excediendo la que posea a un sistema o dato informático de acceso restringido (art. 153 bis)</t>
  </si>
  <si>
    <t>Delitos contra la propiedad</t>
  </si>
  <si>
    <t>Usurpación (art. 181)</t>
  </si>
  <si>
    <t>Daños (arts. 183 y 184)</t>
  </si>
  <si>
    <t>Delitos contra la seguridad pública</t>
  </si>
  <si>
    <t xml:space="preserve">Tenencia y portación de armas de uso civil (art.189 bis)  </t>
  </si>
  <si>
    <t>Ejercicio ilegal de la medicina (art. 208 inc. 1 y 3)</t>
  </si>
  <si>
    <t>Ley Nº 14.346 Protección de los animales contra actos de crueldad (artículo único)</t>
  </si>
  <si>
    <t>Ley Nº 13.944. Incumplimiento de los deberes de asistencia familiar (artículo único)</t>
  </si>
  <si>
    <t xml:space="preserve">Ley Nº 23.592 Penalización de actos discriminatorios </t>
  </si>
  <si>
    <t xml:space="preserve">Ley N°26735 Regimen Penal Tributario </t>
  </si>
  <si>
    <t>Ley N°26.847 Trabajo Infantil</t>
  </si>
  <si>
    <t>Ley N° 26.904 - Ciberacoso (artículo único)</t>
  </si>
  <si>
    <t xml:space="preserve">Presunta comisión de delito </t>
  </si>
  <si>
    <r>
      <t xml:space="preserve">Nota: </t>
    </r>
    <r>
      <rPr>
        <sz val="8"/>
        <rFont val="Arial"/>
        <family val="2"/>
      </rPr>
      <t>la suma de las cifras parciales difiere del total por procedimientos de redondeo. incluye los artículos que registraron al menos un caso durante el período presentado.</t>
    </r>
  </si>
  <si>
    <r>
      <t xml:space="preserve">Fuente: </t>
    </r>
    <r>
      <rPr>
        <sz val="8"/>
        <rFont val="Arial"/>
        <family val="2"/>
      </rPr>
      <t>Dirección General de Estadística y Censos (Ministerio de Hacienda GCBA) sobre la base de datos del Poder Judicial de la Ciudad de Buenos Aires. Consejo de la Magistratura. Oficina de Información Judicial.</t>
    </r>
  </si>
  <si>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 2016</t>
  </si>
  <si>
    <t xml:space="preserve">FICHA TECNICA </t>
  </si>
  <si>
    <t>Archivo</t>
  </si>
  <si>
    <t xml:space="preserve">Área Temática </t>
  </si>
  <si>
    <t>Seguridad Pública</t>
  </si>
  <si>
    <t xml:space="preserve">Tema </t>
  </si>
  <si>
    <t>Delitos</t>
  </si>
  <si>
    <t>Subtema</t>
  </si>
  <si>
    <t>Serie</t>
  </si>
  <si>
    <t xml:space="preserve">Delitos ingresados a fiscalías y juzgados del Fuero Contravencional, Penal y de Faltas de CABA </t>
  </si>
  <si>
    <t>Objetivo</t>
  </si>
  <si>
    <t>Variable 1</t>
  </si>
  <si>
    <t>Delitos ingresados a las fiscalias y Juzgados</t>
  </si>
  <si>
    <t xml:space="preserve">Definición operativa </t>
  </si>
  <si>
    <t>Conducta sancionada por la ley penal que ingresa a las fiscalias del Fuero Penal, Contravencional y de Faltas de la Ciudad de Buenos Aires.</t>
  </si>
  <si>
    <t>Unidad de medida</t>
  </si>
  <si>
    <t>Delito ingresado</t>
  </si>
  <si>
    <t>Método de cálculo (formula)</t>
  </si>
  <si>
    <t>Variable 2</t>
  </si>
  <si>
    <t>Título del Código Penal</t>
  </si>
  <si>
    <t xml:space="preserve">Ordenamiento del Código Penal que agrupa los delitos en función del bien jurídico que vulneran </t>
  </si>
  <si>
    <t>Variable 3</t>
  </si>
  <si>
    <t>Clasificación de la conducta sancionada por la ley que está contemplada dentro del Código Penal    .</t>
  </si>
  <si>
    <t>Variable 4</t>
  </si>
  <si>
    <t>Periodicidad de recepción (información secundaria)</t>
  </si>
  <si>
    <t>Anual</t>
  </si>
  <si>
    <t>Periodicidad de recolección (información primaria)</t>
  </si>
  <si>
    <t>Mensual</t>
  </si>
  <si>
    <t xml:space="preserve">Periodicidad de difusión </t>
  </si>
  <si>
    <t>Fuente</t>
  </si>
  <si>
    <t>Variable 5</t>
  </si>
  <si>
    <t>SEG_01_AX13</t>
  </si>
  <si>
    <t xml:space="preserve">Ley N°26.735 Evasión agravada </t>
  </si>
  <si>
    <t>Falsificación, alteración o supresión de numeración de un objeto registrada de acuerdo con la ley</t>
  </si>
  <si>
    <t xml:space="preserve">Delitos contra la fe pública </t>
  </si>
  <si>
    <t>Matrimonio Ilegal Bilateral  (art.134)</t>
  </si>
  <si>
    <t>Delitos contra el estado civil</t>
  </si>
  <si>
    <t>Exhibiciones obscenas (arts 128 y 129)</t>
  </si>
  <si>
    <t>Delitos Atinentes a la Pornografía (párr. 1, 2 y 3)</t>
  </si>
  <si>
    <t xml:space="preserve">Delitos con solicitud de mediación </t>
  </si>
  <si>
    <t xml:space="preserve">Delitos ingresados </t>
  </si>
  <si>
    <r>
      <rPr>
        <vertAlign val="superscript"/>
        <sz val="8"/>
        <rFont val="Arial"/>
        <family val="2"/>
      </rPr>
      <t xml:space="preserve">1 </t>
    </r>
    <r>
      <rPr>
        <sz val="8"/>
        <rFont val="Arial"/>
        <family val="2"/>
      </rPr>
      <t>Incluye Ley 26.735 - Apropiación indebida de tributos, Falsificación, alteración o supresión de numeración de objeto registrado  (Art. 289 cp - inciso 3), Trabajo Infantil (Art. 148 bis cp) que no fueron transferidos a la Justicia de CABA</t>
    </r>
  </si>
  <si>
    <r>
      <t>Otros</t>
    </r>
    <r>
      <rPr>
        <vertAlign val="superscript"/>
        <sz val="9"/>
        <rFont val="Arial"/>
        <family val="2"/>
      </rPr>
      <t>1</t>
    </r>
  </si>
  <si>
    <t>Ley Nº 23.592 Penalización de actos discriminatorios (artículo único)</t>
  </si>
  <si>
    <t>Ejercicio ilegal de la medicina (art. 208 inc. 1 y.3)</t>
  </si>
  <si>
    <t>Delitos ingresados</t>
  </si>
  <si>
    <t>Artículo del Código Penal</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</si>
  <si>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 2015</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</si>
  <si>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Ciudad de Buenos Aires. Año 2014</t>
  </si>
  <si>
    <r>
      <rPr>
        <b/>
        <sz val="8"/>
        <rFont val="Arial"/>
        <family val="2"/>
      </rPr>
      <t xml:space="preserve">Nota: </t>
    </r>
    <r>
      <rPr>
        <sz val="8"/>
        <rFont val="Arial"/>
        <family val="2"/>
      </rPr>
      <t>La suma de las cifras parciales difiere del total por procedimientos de redondeo.</t>
    </r>
  </si>
  <si>
    <t>Ley Nº 13.944. Incumplimiento de los deberes de asistencia familiar(arts. 1 y 2)</t>
  </si>
  <si>
    <t xml:space="preserve">Ley Nº 14.346 Protección de los animales contra actos de crueldad </t>
  </si>
  <si>
    <t>Falsificación, alteración o supresión de numeración de un objeto registrada de acuerdo con la ley  (art. 289 inc.3)</t>
  </si>
  <si>
    <t>Delitos contra la fe pública</t>
  </si>
  <si>
    <t xml:space="preserve">Tenencia y portación de armas de uso civil (art. 189 bis)  </t>
  </si>
  <si>
    <t>Exhibiciones obscenas (arts. 128 y 129)</t>
  </si>
  <si>
    <t>Delitos ingresados y con solicitud de mediación del Fuero Contravencional, Penal y de Faltas de la Ciudad de Buenos Aires por título y artículo del Código Penal y porcentaje de delitos con solicitud de mediación. Ciudad de Buenos Aires. Año 2013</t>
  </si>
  <si>
    <r>
      <t xml:space="preserve">Nota: </t>
    </r>
    <r>
      <rPr>
        <sz val="8"/>
        <rFont val="Arial"/>
        <family val="2"/>
      </rPr>
      <t>La suma de las cifras parciales difiere del total por procedimientos de redondeo. incluye los artículos que registraron al menos un caso durante el período presentado.</t>
    </r>
  </si>
  <si>
    <t xml:space="preserve"> Delitos con solicitud de mediación </t>
  </si>
  <si>
    <t>Delitos  Ingresados</t>
  </si>
  <si>
    <t>Delitos con solicitud de mediación</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</si>
  <si>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 2012</t>
  </si>
  <si>
    <t>Presunta comisión de delito penal</t>
  </si>
  <si>
    <t>Entrega indebida de arma (art. 189 ter)</t>
  </si>
  <si>
    <t>Conducción riesgosa en pruebas de velocidad (art. 183 bis)</t>
  </si>
  <si>
    <t>VII - Delitos contra la seguridad pública</t>
  </si>
  <si>
    <t>VI - Delitos contra la propiedad</t>
  </si>
  <si>
    <t>V - Delitos contra la libertad</t>
  </si>
  <si>
    <t>Matrimonios ilegales (art. 135)</t>
  </si>
  <si>
    <t>IV - Delitos contra el estado civil</t>
  </si>
  <si>
    <t>III - Delitos contra la honestidad</t>
  </si>
  <si>
    <t xml:space="preserve"> I - Delitos contra las personas</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</si>
  <si>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Ciudad de Buenos Aires. Año 2011</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</si>
  <si>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Ciudad de Buenos Aires. Año 2010</t>
  </si>
  <si>
    <t>Sin datos</t>
  </si>
  <si>
    <t>Actos discriminatorios</t>
  </si>
  <si>
    <t>Ley Nº 23.592 Penalización de actos discriminatorios</t>
  </si>
  <si>
    <t>Inclumplimiento de los deberes de asistencia familiar (arts. 1 y 2)</t>
  </si>
  <si>
    <t>Ley Nº 13.944. Inclumplimiento de los deberes de asistencia familiar</t>
  </si>
  <si>
    <t>Protección de malos tratos contra animales</t>
  </si>
  <si>
    <t>Ley Nº 14.346 Protección de los animales contra actos de crueldad</t>
  </si>
  <si>
    <t>Ejercicio ilegal de la medicina (art. 208 inc.3)</t>
  </si>
  <si>
    <t xml:space="preserve">Tenencia y portación de armas de uso civil (art.189 Bis)  </t>
  </si>
  <si>
    <t>Lesiones en riña (arts.95 y 96)</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</si>
  <si>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Ciudad de Buenos Aires. Año 2009</t>
  </si>
  <si>
    <t xml:space="preserve">Mostrar los tipos de delitos ingresados a las fiscalías y juzgados del Fuero Contravencional Penal y de Faltas de la Justicia de la CABA, y la cantidad de delitos que presentan solicitud de mediación </t>
  </si>
  <si>
    <t xml:space="preserve">Sumatoria de los delitos ingresados al fuero.. </t>
  </si>
  <si>
    <r>
      <t>Fuente:</t>
    </r>
    <r>
      <rPr>
        <sz val="8"/>
        <rFont val="Arial"/>
        <family val="2"/>
      </rPr>
      <t xml:space="preserve"> Dirección General de Estadística y Censos (Ministerio de Hacienda GCBA) sobre la base de datos del Poder Judicial de la Ciudad de Buenos Aires, Consejo de la Magistratura, Oficina de Información Judicial.</t>
    </r>
  </si>
  <si>
    <t>Ley Nº 22.592 Penalización de actos discriminatorios</t>
  </si>
  <si>
    <t>Ejercicio ilegal de la medicina</t>
  </si>
  <si>
    <t>Daños (art. 183 y 184)</t>
  </si>
  <si>
    <t>Usurpación (Art. 181)</t>
  </si>
  <si>
    <t>Exhibiciones obscenas (arts128 y 129)</t>
  </si>
  <si>
    <t>Título</t>
  </si>
  <si>
    <t>Ley Nº 13.944. Inclumplimiento de los deberes de asistencia familiar (Arts. 1 y 2)</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</si>
  <si>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 2008</t>
  </si>
  <si>
    <t>Delito ingresado con solicitud de mediación</t>
  </si>
  <si>
    <t>Porcentaje de delitos con solicitud de mediación</t>
  </si>
  <si>
    <t>Definición operativa</t>
  </si>
  <si>
    <t>Variable 6</t>
  </si>
  <si>
    <t xml:space="preserve">Es la proporción de delitos cuyas causas tramitan en la Justicia para los que se solicita el procedimiento de mediación. </t>
  </si>
  <si>
    <t>Porcentaje</t>
  </si>
  <si>
    <t xml:space="preserve">Refiere al conjunto de delitos cuyas causas están en trámite en la Justicia, para los cuales se solicito la mediación, que es un método de resolución alternativa del conflicto, en el que las partes pueden llegar a un acuerdo satisfactorio que termine con el juicio evitando tramitarlo íntegramente hasta la sentencia.  </t>
  </si>
  <si>
    <t>Distribución porcentual por artículo</t>
  </si>
  <si>
    <t>Es el peso o la incidencia de de cada figura delictiva sobre el total de delitos ingresados.</t>
  </si>
  <si>
    <t>Método de cálculo (fórmula)</t>
  </si>
  <si>
    <t xml:space="preserve"> </t>
  </si>
  <si>
    <t>Es el cociente entre la cantidad de solicitudes de mediación realizadas para un determinado delito, y la cantidad ingresada de ese mismo delito, multiplicado por cien.</t>
  </si>
  <si>
    <t>Sumatoria de delitos con solicitud de mediación</t>
  </si>
  <si>
    <t xml:space="preserve">Delitos </t>
  </si>
  <si>
    <t>Delitos con solicitud de mediación (%)</t>
  </si>
  <si>
    <t xml:space="preserve"> Ingresados</t>
  </si>
  <si>
    <t xml:space="preserve"> Con solicitud de mediación </t>
  </si>
  <si>
    <t>Lesiones (art. 89 y 92)</t>
  </si>
  <si>
    <t>Abuso de armas (art. 104)</t>
  </si>
  <si>
    <t>Delitos contra la integridad sexual</t>
  </si>
  <si>
    <t>Abuso sexual simple (art.119)</t>
  </si>
  <si>
    <t>Contactar menor de edad por intermedio de tecnologías para cometer delitos de integridad sexual (art.131)</t>
  </si>
  <si>
    <t>Privación ilegítima de la libertad (arts. 141 y 149)</t>
  </si>
  <si>
    <t>Obstruir la circulación de libros y periódicos (art. 161)</t>
  </si>
  <si>
    <t>Matrimonios ilegales (art. 131)</t>
  </si>
  <si>
    <t>Delitos contra la administración pública</t>
  </si>
  <si>
    <t>Usurpación de títulos u honores (art. 247)</t>
  </si>
  <si>
    <t>Conducción riesgosa en pruebas de velocidad (193 bis)</t>
  </si>
  <si>
    <t>Otros delitos</t>
  </si>
  <si>
    <t>Supresión de numeración (art. 289)</t>
  </si>
  <si>
    <t>Administración fraudulenta (art. 301)</t>
  </si>
  <si>
    <t>Captación de apuestas (301 bis)</t>
  </si>
  <si>
    <t>Ley N°26.735 Regimen Penal Tributario</t>
  </si>
  <si>
    <t>(Arts. 1, 2, 3, 6 y 11)</t>
  </si>
  <si>
    <t>Habeas Corpus</t>
  </si>
  <si>
    <r>
      <t xml:space="preserve">Fuente: </t>
    </r>
    <r>
      <rPr>
        <sz val="8"/>
        <rFont val="Arial"/>
        <family val="2"/>
      </rPr>
      <t>Dirección General de Estadística y Censos (Ministerio de Economía y Finanzas GCBA) sobre la base de datos del Poder Judicial de la Ciudad de Buenos Aires. Consejo de la Magistratura. Oficina de Información Judicial.</t>
    </r>
  </si>
  <si>
    <t>Dirección General de Estadística y Censos (Ministerio de Economía y Finanzas GCBA) sobre la base de datos del Poder Judicial de la Ciudad de Buenos Aires. Consejo de la Magistratura. Oficina de Información Judicial.</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</si>
  <si>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 2017</t>
  </si>
  <si>
    <t>Delitos ingresados a las fiscalías y juzgados del Fuero Contravencional, Penal y de Faltas de la Ciudad de Buenos Aires por título y artículo del Código Penal, distribución porcentual por artículo y delitos con solicitud de mediación y porcentaje de delitos con solicitud de mediación. Ciudad de Buenos Aires. Años 2008/2017</t>
  </si>
  <si>
    <t>Cociente entre el total de cada figura delictiva y el total de delitos ingresados, por cien.</t>
  </si>
  <si>
    <t>…</t>
  </si>
  <si>
    <t>no aplica</t>
  </si>
  <si>
    <r>
      <t xml:space="preserve">Nota: </t>
    </r>
    <r>
      <rPr>
        <sz val="8"/>
        <rFont val="Arial"/>
        <family val="2"/>
      </rPr>
      <t xml:space="preserve">la suma de las cifras parciales difiere del total por procedimientos de redondeo. incluye los artículos que registraron al menos un caso durante el período presentado. La interrupción de la serie se debe a la discontinuidad en el envío de datos sobre delitos con soliciitud de mediación por parte del organismo proveedor de la información.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</si>
</sst>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2]\ * #,##0.00_ ;_ [$€-2]\ * \-#,##0.00_ ;_ [$€-2]\ * &quot;-&quot;??_ "/>
    <numFmt numFmtId="166" formatCode="#,##0.00\ &quot;Pts&quot;;\-#,##0.00\ &quot;Pts&quot;"/>
    <numFmt numFmtId="167" formatCode="#,##0\ &quot;Pts&quot;;\-#,##0\ &quot;Pts&quot;"/>
    <numFmt numFmtId="168" formatCode="0.0"/>
  </numFmts>
  <fonts count="15" x14ac:knownFonts="1">
    <font>
      <sz val="10"/>
      <name val="Arial"/>
    </font>
    <font>
      <b/>
      <sz val="10"/>
      <name val="Arial"/>
      <family val="2"/>
    </font>
    <font>
      <sz val="10"/>
      <name val="Arial"/>
      <family val="2"/>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vertAlign val="superscript"/>
      <sz val="8"/>
      <name val="Arial"/>
      <family val="2"/>
    </font>
    <font>
      <vertAlign val="superscript"/>
      <sz val="9"/>
      <name val="Arial"/>
      <family val="2"/>
    </font>
    <font>
      <sz val="11"/>
      <color theme="1"/>
      <name val="Calibri"/>
      <family val="2"/>
      <scheme val="minor"/>
    </font>
    <font>
      <u/>
      <sz val="10"/>
      <color theme="10"/>
      <name val="Arial"/>
      <family val="2"/>
    </font>
    <font>
      <b/>
      <sz val="10"/>
      <color rgb="FFFF0000"/>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rgb="FFC0C0C0"/>
      </right>
      <top/>
      <bottom/>
      <diagonal/>
    </border>
  </borders>
  <cellStyleXfs count="21">
    <xf numFmtId="0" fontId="0" fillId="0" borderId="0"/>
    <xf numFmtId="0" fontId="7" fillId="0" borderId="0" applyNumberFormat="0" applyFont="0" applyFill="0" applyAlignment="0" applyProtection="0"/>
    <xf numFmtId="0" fontId="8" fillId="0" borderId="0" applyNumberFormat="0" applyFont="0" applyFill="0" applyAlignment="0" applyProtection="0"/>
    <xf numFmtId="165" fontId="2" fillId="0" borderId="0" applyFont="0" applyFill="0" applyBorder="0" applyAlignment="0" applyProtection="0">
      <alignment vertical="top"/>
    </xf>
    <xf numFmtId="0" fontId="2" fillId="0" borderId="0" applyFont="0" applyFill="0" applyBorder="0" applyAlignment="0" applyProtection="0"/>
    <xf numFmtId="2" fontId="2" fillId="0" borderId="0" applyFont="0" applyFill="0" applyBorder="0" applyAlignment="0" applyProtection="0"/>
    <xf numFmtId="0" fontId="12"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3" fontId="2" fillId="0" borderId="0" applyFont="0" applyFill="0" applyBorder="0" applyAlignment="0" applyProtection="0"/>
  </cellStyleXfs>
  <cellXfs count="206">
    <xf numFmtId="0" fontId="0" fillId="0" borderId="0" xfId="0"/>
    <xf numFmtId="3" fontId="4" fillId="0" borderId="0" xfId="0" applyNumberFormat="1" applyFont="1" applyBorder="1" applyAlignment="1">
      <alignment horizontal="right" wrapText="1"/>
    </xf>
    <xf numFmtId="164" fontId="4" fillId="0" borderId="0" xfId="0" applyNumberFormat="1" applyFont="1" applyBorder="1" applyAlignment="1">
      <alignment horizontal="right" wrapText="1"/>
    </xf>
    <xf numFmtId="3" fontId="4" fillId="0" borderId="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3" fontId="3" fillId="0" borderId="0" xfId="0" applyNumberFormat="1" applyFont="1"/>
    <xf numFmtId="164" fontId="3" fillId="0" borderId="0" xfId="0" applyNumberFormat="1" applyFont="1"/>
    <xf numFmtId="0" fontId="3" fillId="0" borderId="0" xfId="0" applyFont="1" applyFill="1" applyBorder="1" applyAlignment="1">
      <alignment horizontal="right" wrapText="1"/>
    </xf>
    <xf numFmtId="164" fontId="3" fillId="0" borderId="0" xfId="0" applyNumberFormat="1" applyFont="1" applyFill="1" applyBorder="1" applyAlignment="1">
      <alignment horizontal="right" wrapText="1"/>
    </xf>
    <xf numFmtId="0" fontId="3" fillId="0" borderId="0" xfId="0" applyFont="1" applyFill="1"/>
    <xf numFmtId="0" fontId="3" fillId="0" borderId="0" xfId="0" applyFont="1" applyFill="1" applyAlignment="1">
      <alignment horizontal="right"/>
    </xf>
    <xf numFmtId="3" fontId="4" fillId="0" borderId="0" xfId="0" applyNumberFormat="1" applyFont="1" applyFill="1"/>
    <xf numFmtId="3" fontId="3" fillId="0" borderId="0" xfId="0" applyNumberFormat="1" applyFont="1" applyFill="1"/>
    <xf numFmtId="0" fontId="4" fillId="0" borderId="0" xfId="0" applyFont="1" applyFill="1" applyBorder="1" applyAlignment="1">
      <alignment horizontal="right" wrapText="1"/>
    </xf>
    <xf numFmtId="0" fontId="3" fillId="0" borderId="0" xfId="0" applyFont="1"/>
    <xf numFmtId="0" fontId="3" fillId="0" borderId="0" xfId="0" applyFont="1" applyFill="1" applyBorder="1" applyAlignment="1">
      <alignment horizontal="right"/>
    </xf>
    <xf numFmtId="0" fontId="4" fillId="0" borderId="0" xfId="0" applyFont="1" applyFill="1"/>
    <xf numFmtId="164" fontId="4" fillId="0" borderId="0" xfId="0" applyNumberFormat="1" applyFont="1"/>
    <xf numFmtId="0" fontId="4" fillId="0" borderId="0" xfId="0" applyFont="1" applyFill="1" applyBorder="1" applyAlignment="1">
      <alignment horizontal="right"/>
    </xf>
    <xf numFmtId="0" fontId="4" fillId="0" borderId="0" xfId="0" applyFont="1" applyFill="1" applyAlignment="1"/>
    <xf numFmtId="0" fontId="3" fillId="0" borderId="1" xfId="0" applyFont="1" applyFill="1" applyBorder="1" applyAlignment="1">
      <alignment horizontal="right"/>
    </xf>
    <xf numFmtId="164" fontId="3" fillId="0" borderId="1" xfId="0" applyNumberFormat="1" applyFont="1" applyBorder="1"/>
    <xf numFmtId="0" fontId="2" fillId="0" borderId="2" xfId="17" applyFont="1" applyFill="1" applyBorder="1" applyAlignment="1">
      <alignment vertical="top" wrapText="1"/>
    </xf>
    <xf numFmtId="0" fontId="2" fillId="0" borderId="3" xfId="17" applyFont="1" applyFill="1" applyBorder="1" applyAlignment="1">
      <alignment vertical="top" wrapText="1"/>
    </xf>
    <xf numFmtId="0" fontId="1" fillId="0" borderId="4" xfId="17" applyFont="1" applyFill="1" applyBorder="1" applyAlignment="1">
      <alignment vertical="center" wrapText="1"/>
    </xf>
    <xf numFmtId="0" fontId="2" fillId="0" borderId="5" xfId="17" applyFont="1" applyBorder="1" applyAlignment="1">
      <alignment vertical="top" wrapText="1"/>
    </xf>
    <xf numFmtId="0" fontId="2" fillId="0" borderId="3" xfId="17" applyFont="1" applyBorder="1" applyAlignment="1">
      <alignment vertical="top" wrapText="1"/>
    </xf>
    <xf numFmtId="0" fontId="2" fillId="0" borderId="6" xfId="17" applyFont="1" applyBorder="1" applyAlignment="1">
      <alignment vertical="top" wrapText="1"/>
    </xf>
    <xf numFmtId="0" fontId="12" fillId="0" borderId="0" xfId="6" applyAlignment="1" applyProtection="1"/>
    <xf numFmtId="0" fontId="2" fillId="0" borderId="0" xfId="9"/>
    <xf numFmtId="164" fontId="3" fillId="0" borderId="1" xfId="9" applyNumberFormat="1" applyFont="1" applyFill="1" applyBorder="1" applyAlignment="1">
      <alignment horizontal="right" wrapText="1"/>
    </xf>
    <xf numFmtId="0" fontId="3" fillId="0" borderId="1" xfId="9" applyFont="1" applyFill="1" applyBorder="1" applyAlignment="1">
      <alignment horizontal="right"/>
    </xf>
    <xf numFmtId="0" fontId="4" fillId="0" borderId="0" xfId="9" applyFont="1" applyFill="1" applyBorder="1" applyAlignment="1">
      <alignment horizontal="right"/>
    </xf>
    <xf numFmtId="0" fontId="4" fillId="0" borderId="0" xfId="9" applyFont="1" applyFill="1"/>
    <xf numFmtId="164" fontId="3" fillId="0" borderId="0" xfId="9" applyNumberFormat="1" applyFont="1" applyFill="1" applyBorder="1" applyAlignment="1">
      <alignment horizontal="right" wrapText="1"/>
    </xf>
    <xf numFmtId="0" fontId="3" fillId="0" borderId="0" xfId="9" applyFont="1" applyBorder="1" applyAlignment="1">
      <alignment horizontal="right"/>
    </xf>
    <xf numFmtId="0" fontId="3" fillId="0" borderId="0" xfId="9" applyFont="1"/>
    <xf numFmtId="0" fontId="3" fillId="0" borderId="0" xfId="9" applyFont="1" applyAlignment="1">
      <alignment horizontal="left" wrapText="1"/>
    </xf>
    <xf numFmtId="0" fontId="3" fillId="0" borderId="0" xfId="9" applyFont="1" applyFill="1" applyBorder="1" applyAlignment="1">
      <alignment horizontal="right"/>
    </xf>
    <xf numFmtId="0" fontId="4" fillId="0" borderId="0" xfId="9" applyFont="1" applyFill="1" applyBorder="1" applyAlignment="1">
      <alignment horizontal="right" wrapText="1"/>
    </xf>
    <xf numFmtId="3" fontId="3" fillId="0" borderId="0" xfId="9" applyNumberFormat="1" applyFont="1"/>
    <xf numFmtId="3" fontId="4" fillId="0" borderId="0" xfId="9" applyNumberFormat="1" applyFont="1" applyFill="1" applyBorder="1" applyAlignment="1">
      <alignment horizontal="right" wrapText="1"/>
    </xf>
    <xf numFmtId="0" fontId="3" fillId="0" borderId="0" xfId="9" applyFont="1" applyAlignment="1">
      <alignment horizontal="right"/>
    </xf>
    <xf numFmtId="0" fontId="3" fillId="0" borderId="0" xfId="9" applyFont="1" applyFill="1" applyAlignment="1">
      <alignment horizontal="right"/>
    </xf>
    <xf numFmtId="3" fontId="3" fillId="0" borderId="0" xfId="9" applyNumberFormat="1" applyFont="1" applyBorder="1" applyAlignment="1">
      <alignment horizontal="right" wrapText="1"/>
    </xf>
    <xf numFmtId="3" fontId="4" fillId="0" borderId="0" xfId="9" applyNumberFormat="1" applyFont="1" applyFill="1"/>
    <xf numFmtId="164" fontId="3" fillId="0" borderId="0" xfId="9" applyNumberFormat="1" applyFont="1" applyBorder="1" applyAlignment="1">
      <alignment horizontal="right" wrapText="1"/>
    </xf>
    <xf numFmtId="0" fontId="3" fillId="0" borderId="0" xfId="9" applyFont="1" applyBorder="1" applyAlignment="1">
      <alignment horizontal="right" wrapText="1"/>
    </xf>
    <xf numFmtId="164" fontId="4" fillId="0" borderId="0" xfId="9" applyNumberFormat="1" applyFont="1" applyBorder="1" applyAlignment="1">
      <alignment horizontal="right" wrapText="1"/>
    </xf>
    <xf numFmtId="3" fontId="4" fillId="0" borderId="0" xfId="9" applyNumberFormat="1" applyFont="1" applyBorder="1" applyAlignment="1">
      <alignment horizontal="right" wrapText="1"/>
    </xf>
    <xf numFmtId="0" fontId="3" fillId="0" borderId="1" xfId="9" applyFont="1" applyFill="1" applyBorder="1" applyAlignment="1">
      <alignment horizontal="center" wrapText="1"/>
    </xf>
    <xf numFmtId="0" fontId="2" fillId="0" borderId="1" xfId="9" applyFont="1" applyFill="1" applyBorder="1" applyAlignment="1">
      <alignment horizontal="center"/>
    </xf>
    <xf numFmtId="0" fontId="2" fillId="0" borderId="7" xfId="9" applyFont="1" applyFill="1" applyBorder="1" applyAlignment="1">
      <alignment horizontal="center"/>
    </xf>
    <xf numFmtId="0" fontId="3" fillId="0" borderId="1" xfId="9" applyFont="1" applyBorder="1" applyAlignment="1">
      <alignment horizontal="right"/>
    </xf>
    <xf numFmtId="0" fontId="4" fillId="0" borderId="0" xfId="9" applyFont="1"/>
    <xf numFmtId="3" fontId="4" fillId="0" borderId="0" xfId="9" applyNumberFormat="1" applyFont="1" applyAlignment="1">
      <alignment horizontal="left" wrapText="1"/>
    </xf>
    <xf numFmtId="0" fontId="4" fillId="0" borderId="1" xfId="9" applyFont="1" applyBorder="1" applyAlignment="1">
      <alignment horizontal="right"/>
    </xf>
    <xf numFmtId="0" fontId="4" fillId="0" borderId="0" xfId="9" applyFont="1" applyBorder="1" applyAlignment="1">
      <alignment horizontal="right"/>
    </xf>
    <xf numFmtId="0" fontId="4" fillId="0" borderId="0" xfId="9" applyFont="1" applyBorder="1" applyAlignment="1">
      <alignment horizontal="right" wrapText="1"/>
    </xf>
    <xf numFmtId="3" fontId="4" fillId="0" borderId="0" xfId="9" applyNumberFormat="1" applyFont="1"/>
    <xf numFmtId="0" fontId="1" fillId="0" borderId="0" xfId="9" applyFont="1" applyFill="1"/>
    <xf numFmtId="0" fontId="3" fillId="0" borderId="7" xfId="9" applyFont="1" applyBorder="1" applyAlignment="1">
      <alignment horizontal="center" vertical="center" wrapText="1" shrinkToFit="1"/>
    </xf>
    <xf numFmtId="0" fontId="1" fillId="2" borderId="0" xfId="9" applyFont="1" applyFill="1"/>
    <xf numFmtId="0" fontId="2" fillId="2" borderId="0" xfId="9" applyFill="1"/>
    <xf numFmtId="0" fontId="13" fillId="2" borderId="0" xfId="9" applyFont="1" applyFill="1"/>
    <xf numFmtId="164" fontId="4" fillId="0" borderId="0" xfId="9" applyNumberFormat="1" applyFont="1" applyFill="1" applyBorder="1" applyAlignment="1">
      <alignment horizontal="right" wrapText="1"/>
    </xf>
    <xf numFmtId="168" fontId="3" fillId="0" borderId="1" xfId="9" applyNumberFormat="1" applyFont="1" applyBorder="1" applyAlignment="1">
      <alignment horizontal="right"/>
    </xf>
    <xf numFmtId="168" fontId="2" fillId="0" borderId="0" xfId="9" applyNumberFormat="1"/>
    <xf numFmtId="0" fontId="14" fillId="0" borderId="21" xfId="9" applyFont="1" applyBorder="1" applyAlignment="1">
      <alignment horizontal="right"/>
    </xf>
    <xf numFmtId="168" fontId="3" fillId="0" borderId="0" xfId="9" applyNumberFormat="1" applyFont="1" applyAlignment="1">
      <alignment horizontal="right"/>
    </xf>
    <xf numFmtId="1" fontId="3" fillId="0" borderId="0" xfId="9" applyNumberFormat="1" applyFont="1" applyAlignment="1">
      <alignment horizontal="right"/>
    </xf>
    <xf numFmtId="168" fontId="4" fillId="0" borderId="0" xfId="9" applyNumberFormat="1" applyFont="1" applyBorder="1" applyAlignment="1">
      <alignment horizontal="right" wrapText="1"/>
    </xf>
    <xf numFmtId="0" fontId="13" fillId="0" borderId="0" xfId="9" applyFont="1" applyFill="1"/>
    <xf numFmtId="168" fontId="4" fillId="0" borderId="1" xfId="9" applyNumberFormat="1" applyFont="1" applyBorder="1" applyAlignment="1">
      <alignment horizontal="right" wrapText="1"/>
    </xf>
    <xf numFmtId="168" fontId="3" fillId="0" borderId="0" xfId="9" applyNumberFormat="1" applyFont="1" applyBorder="1" applyAlignment="1">
      <alignment horizontal="right" wrapText="1"/>
    </xf>
    <xf numFmtId="3" fontId="4" fillId="0" borderId="0" xfId="9" applyNumberFormat="1" applyFont="1" applyBorder="1" applyAlignment="1">
      <alignment horizontal="right"/>
    </xf>
    <xf numFmtId="168" fontId="3" fillId="0" borderId="0" xfId="9" applyNumberFormat="1" applyFont="1"/>
    <xf numFmtId="164" fontId="3" fillId="0" borderId="0" xfId="9" applyNumberFormat="1" applyFont="1"/>
    <xf numFmtId="168" fontId="3" fillId="0" borderId="1" xfId="9" applyNumberFormat="1" applyFont="1" applyFill="1" applyBorder="1" applyAlignment="1">
      <alignment horizontal="right"/>
    </xf>
    <xf numFmtId="0" fontId="4" fillId="0" borderId="0" xfId="9" applyFont="1" applyAlignment="1">
      <alignment horizontal="right"/>
    </xf>
    <xf numFmtId="168" fontId="4" fillId="0" borderId="0" xfId="9" applyNumberFormat="1" applyFont="1"/>
    <xf numFmtId="0" fontId="4" fillId="0" borderId="1" xfId="9" applyFont="1" applyBorder="1"/>
    <xf numFmtId="168" fontId="3" fillId="0" borderId="1" xfId="9" applyNumberFormat="1" applyFont="1" applyBorder="1"/>
    <xf numFmtId="164" fontId="4" fillId="0" borderId="1" xfId="9" applyNumberFormat="1" applyFont="1" applyBorder="1" applyAlignment="1">
      <alignment horizontal="right" wrapText="1"/>
    </xf>
    <xf numFmtId="3" fontId="3" fillId="0" borderId="1" xfId="9" applyNumberFormat="1" applyFont="1" applyBorder="1" applyAlignment="1">
      <alignment horizontal="right"/>
    </xf>
    <xf numFmtId="3" fontId="3" fillId="0" borderId="1" xfId="9" applyNumberFormat="1" applyFont="1" applyBorder="1"/>
    <xf numFmtId="3" fontId="3" fillId="0" borderId="0" xfId="9" applyNumberFormat="1" applyFont="1" applyBorder="1" applyAlignment="1">
      <alignment horizontal="right"/>
    </xf>
    <xf numFmtId="0" fontId="4" fillId="0" borderId="0" xfId="9" applyFont="1" applyAlignment="1"/>
    <xf numFmtId="0" fontId="2" fillId="0" borderId="6" xfId="17" applyFont="1" applyFill="1" applyBorder="1" applyAlignment="1">
      <alignment wrapText="1"/>
    </xf>
    <xf numFmtId="0" fontId="2" fillId="0" borderId="0" xfId="17" applyFont="1"/>
    <xf numFmtId="0" fontId="1" fillId="0" borderId="8" xfId="17" applyFont="1" applyBorder="1" applyAlignment="1">
      <alignment vertical="center"/>
    </xf>
    <xf numFmtId="0" fontId="1" fillId="0" borderId="5" xfId="17" applyFont="1" applyBorder="1"/>
    <xf numFmtId="0" fontId="1" fillId="0" borderId="9" xfId="17" applyFont="1" applyBorder="1" applyAlignment="1">
      <alignment vertical="center" wrapText="1"/>
    </xf>
    <xf numFmtId="0" fontId="1" fillId="0" borderId="9" xfId="17" applyFont="1" applyBorder="1" applyAlignment="1">
      <alignment vertical="top" wrapText="1"/>
    </xf>
    <xf numFmtId="0" fontId="2" fillId="0" borderId="3" xfId="17" applyFont="1" applyBorder="1" applyAlignment="1">
      <alignment vertical="center" wrapText="1"/>
    </xf>
    <xf numFmtId="0" fontId="1" fillId="0" borderId="10" xfId="17" applyFont="1" applyFill="1" applyBorder="1" applyAlignment="1">
      <alignment vertical="center" wrapText="1"/>
    </xf>
    <xf numFmtId="0" fontId="1" fillId="0" borderId="8" xfId="17" applyFont="1" applyFill="1" applyBorder="1" applyAlignment="1">
      <alignment vertical="center" wrapText="1"/>
    </xf>
    <xf numFmtId="0" fontId="1" fillId="0" borderId="9" xfId="17" applyFont="1" applyFill="1" applyBorder="1" applyAlignment="1">
      <alignment vertical="center" wrapText="1"/>
    </xf>
    <xf numFmtId="0" fontId="1" fillId="0" borderId="8" xfId="17" applyFont="1" applyBorder="1" applyAlignment="1">
      <alignment vertical="center" wrapText="1"/>
    </xf>
    <xf numFmtId="0" fontId="1" fillId="0" borderId="10" xfId="17" applyFont="1" applyBorder="1" applyAlignment="1">
      <alignment vertical="center" wrapText="1"/>
    </xf>
    <xf numFmtId="0" fontId="1" fillId="0" borderId="5" xfId="17" applyFont="1" applyFill="1" applyBorder="1" applyAlignment="1">
      <alignment wrapText="1"/>
    </xf>
    <xf numFmtId="0" fontId="1" fillId="0" borderId="12" xfId="17" applyFont="1" applyFill="1" applyBorder="1" applyAlignment="1">
      <alignment vertical="center" wrapText="1"/>
    </xf>
    <xf numFmtId="0" fontId="1" fillId="0" borderId="13" xfId="17" applyFont="1" applyFill="1" applyBorder="1" applyAlignment="1">
      <alignment vertical="center" wrapText="1"/>
    </xf>
    <xf numFmtId="0" fontId="2" fillId="0" borderId="14" xfId="17" applyFont="1" applyFill="1" applyBorder="1" applyAlignment="1">
      <alignment vertical="center" wrapText="1"/>
    </xf>
    <xf numFmtId="0" fontId="2" fillId="0" borderId="15" xfId="17" applyFont="1" applyFill="1" applyBorder="1" applyAlignment="1">
      <alignment vertical="center" wrapText="1"/>
    </xf>
    <xf numFmtId="0" fontId="2" fillId="0" borderId="15" xfId="17" applyFont="1" applyFill="1" applyBorder="1" applyAlignment="1">
      <alignment wrapText="1"/>
    </xf>
    <xf numFmtId="0" fontId="2" fillId="0" borderId="3" xfId="17" applyFont="1" applyFill="1" applyBorder="1" applyAlignment="1">
      <alignment wrapText="1"/>
    </xf>
    <xf numFmtId="0" fontId="1" fillId="0" borderId="16" xfId="17" applyFont="1" applyFill="1" applyBorder="1" applyAlignment="1">
      <alignment vertical="center" wrapText="1"/>
    </xf>
    <xf numFmtId="0" fontId="1" fillId="0" borderId="17" xfId="17" applyFont="1" applyFill="1" applyBorder="1" applyAlignment="1">
      <alignment vertical="center" wrapText="1"/>
    </xf>
    <xf numFmtId="0" fontId="2" fillId="0" borderId="18" xfId="17" applyFont="1" applyFill="1" applyBorder="1" applyAlignment="1">
      <alignment vertical="center" wrapText="1"/>
    </xf>
    <xf numFmtId="0" fontId="1" fillId="0" borderId="5" xfId="17" applyFont="1" applyFill="1" applyBorder="1" applyAlignment="1">
      <alignment vertical="center" wrapText="1"/>
    </xf>
    <xf numFmtId="0" fontId="2" fillId="0" borderId="3" xfId="17" applyFont="1" applyFill="1" applyBorder="1" applyAlignment="1">
      <alignment vertical="center" wrapText="1"/>
    </xf>
    <xf numFmtId="0" fontId="0" fillId="0" borderId="0" xfId="0" applyNumberFormat="1" applyAlignment="1">
      <alignment horizontal="left" wrapText="1"/>
    </xf>
    <xf numFmtId="0" fontId="3"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left"/>
    </xf>
    <xf numFmtId="0" fontId="2" fillId="0" borderId="7" xfId="0" applyFont="1" applyFill="1" applyBorder="1" applyAlignment="1">
      <alignment horizontal="center"/>
    </xf>
    <xf numFmtId="0" fontId="3" fillId="0" borderId="7" xfId="0" applyFont="1" applyFill="1" applyBorder="1" applyAlignment="1">
      <alignment horizontal="center" wrapText="1" shrinkToFit="1"/>
    </xf>
    <xf numFmtId="0" fontId="3" fillId="0" borderId="0" xfId="0" applyFont="1" applyFill="1" applyAlignment="1">
      <alignment horizontal="left"/>
    </xf>
    <xf numFmtId="3" fontId="3" fillId="0" borderId="0" xfId="0" applyNumberFormat="1" applyFont="1" applyFill="1" applyBorder="1" applyAlignment="1">
      <alignment horizontal="right" wrapText="1"/>
    </xf>
    <xf numFmtId="164" fontId="3" fillId="0" borderId="0" xfId="0" applyNumberFormat="1" applyFont="1" applyBorder="1" applyAlignment="1">
      <alignment horizontal="right" wrapText="1"/>
    </xf>
    <xf numFmtId="0" fontId="2" fillId="0" borderId="0" xfId="0" applyFont="1"/>
    <xf numFmtId="3" fontId="4" fillId="0" borderId="0" xfId="0" applyNumberFormat="1" applyFont="1"/>
    <xf numFmtId="0" fontId="3" fillId="0" borderId="0" xfId="0" applyFont="1" applyFill="1" applyAlignment="1"/>
    <xf numFmtId="164" fontId="3" fillId="0" borderId="1" xfId="0" applyNumberFormat="1" applyFont="1" applyBorder="1" applyAlignment="1">
      <alignment horizontal="right" wrapText="1"/>
    </xf>
    <xf numFmtId="164" fontId="3" fillId="0" borderId="1" xfId="0" applyNumberFormat="1" applyFont="1" applyFill="1" applyBorder="1" applyAlignment="1">
      <alignment horizontal="right" wrapText="1"/>
    </xf>
    <xf numFmtId="3" fontId="3" fillId="0" borderId="0" xfId="9" applyNumberFormat="1" applyFont="1" applyFill="1" applyAlignment="1">
      <alignment horizontal="right"/>
    </xf>
    <xf numFmtId="164" fontId="3" fillId="0" borderId="0" xfId="9" applyNumberFormat="1" applyFont="1" applyAlignment="1">
      <alignment horizontal="right"/>
    </xf>
    <xf numFmtId="0" fontId="2" fillId="0" borderId="0" xfId="0" applyNumberFormat="1" applyFont="1" applyAlignment="1">
      <alignment horizontal="left" wrapText="1"/>
    </xf>
    <xf numFmtId="0" fontId="0" fillId="0" borderId="0" xfId="0" applyNumberFormat="1" applyAlignment="1">
      <alignment horizontal="left" wrapText="1"/>
    </xf>
    <xf numFmtId="0" fontId="5" fillId="0" borderId="0" xfId="0" applyFont="1" applyBorder="1" applyAlignment="1">
      <alignment horizontal="left" wrapText="1"/>
    </xf>
    <xf numFmtId="0" fontId="4" fillId="0" borderId="0" xfId="0" applyFont="1" applyFill="1" applyAlignment="1">
      <alignment horizontal="left" wrapText="1"/>
    </xf>
    <xf numFmtId="0" fontId="3" fillId="0" borderId="0" xfId="0" applyFont="1" applyFill="1" applyAlignment="1">
      <alignment horizontal="left" wrapText="1"/>
    </xf>
    <xf numFmtId="0" fontId="4" fillId="0" borderId="0" xfId="0" applyFont="1" applyAlignment="1">
      <alignment horizontal="left"/>
    </xf>
    <xf numFmtId="0" fontId="3" fillId="0" borderId="1" xfId="0" applyFont="1" applyFill="1" applyBorder="1" applyAlignment="1">
      <alignment horizontal="left" wrapText="1"/>
    </xf>
    <xf numFmtId="0" fontId="4" fillId="0" borderId="0" xfId="0" applyFont="1" applyFill="1" applyAlignment="1">
      <alignment horizontal="left"/>
    </xf>
    <xf numFmtId="0" fontId="3" fillId="0" borderId="0" xfId="0" applyFont="1" applyAlignment="1">
      <alignment horizontal="left"/>
    </xf>
    <xf numFmtId="0" fontId="3" fillId="0" borderId="0" xfId="0" applyFont="1" applyAlignment="1">
      <alignment horizontal="left" wrapText="1"/>
    </xf>
    <xf numFmtId="3" fontId="4" fillId="0" borderId="0" xfId="0" applyNumberFormat="1" applyFont="1" applyFill="1" applyAlignment="1">
      <alignment horizontal="left" wrapText="1"/>
    </xf>
    <xf numFmtId="0" fontId="4" fillId="0" borderId="0" xfId="0" applyFont="1" applyFill="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Fill="1" applyBorder="1" applyAlignment="1">
      <alignment horizontal="center"/>
    </xf>
    <xf numFmtId="0" fontId="3" fillId="0" borderId="1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9"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0" xfId="0" applyFont="1" applyFill="1" applyAlignment="1">
      <alignment horizontal="left"/>
    </xf>
    <xf numFmtId="0" fontId="1" fillId="0" borderId="0" xfId="0" applyFont="1" applyAlignment="1">
      <alignment horizontal="left"/>
    </xf>
    <xf numFmtId="0" fontId="3" fillId="0" borderId="7" xfId="9" applyFont="1" applyFill="1" applyBorder="1" applyAlignment="1">
      <alignment horizontal="center" vertical="center" wrapText="1"/>
    </xf>
    <xf numFmtId="0" fontId="3" fillId="0" borderId="19" xfId="9" applyFont="1" applyFill="1" applyBorder="1" applyAlignment="1">
      <alignment horizontal="center" wrapText="1"/>
    </xf>
    <xf numFmtId="0" fontId="3" fillId="0" borderId="1" xfId="9" applyFont="1" applyFill="1" applyBorder="1" applyAlignment="1">
      <alignment horizontal="center" wrapText="1"/>
    </xf>
    <xf numFmtId="0" fontId="2" fillId="0" borderId="19" xfId="9" applyFont="1" applyFill="1" applyBorder="1" applyAlignment="1">
      <alignment horizontal="center"/>
    </xf>
    <xf numFmtId="0" fontId="2" fillId="0" borderId="1" xfId="9" applyFont="1" applyFill="1" applyBorder="1" applyAlignment="1">
      <alignment horizontal="center"/>
    </xf>
    <xf numFmtId="0" fontId="2" fillId="0" borderId="19" xfId="0" applyFont="1" applyFill="1" applyBorder="1" applyAlignment="1">
      <alignment horizontal="center"/>
    </xf>
    <xf numFmtId="0" fontId="2" fillId="0" borderId="1" xfId="0" applyFont="1" applyFill="1" applyBorder="1" applyAlignment="1">
      <alignment horizontal="center"/>
    </xf>
    <xf numFmtId="0" fontId="3" fillId="0" borderId="19" xfId="0" applyFont="1" applyFill="1" applyBorder="1" applyAlignment="1">
      <alignment horizontal="center" wrapText="1" shrinkToFit="1"/>
    </xf>
    <xf numFmtId="0" fontId="3" fillId="0" borderId="1" xfId="0" applyFont="1" applyFill="1" applyBorder="1" applyAlignment="1">
      <alignment horizontal="center" wrapText="1" shrinkToFit="1"/>
    </xf>
    <xf numFmtId="0" fontId="2" fillId="0" borderId="1" xfId="9" applyBorder="1" applyAlignment="1">
      <alignment horizontal="left" wrapText="1"/>
    </xf>
    <xf numFmtId="0" fontId="4" fillId="0" borderId="0" xfId="9" applyFont="1" applyAlignment="1">
      <alignment horizontal="left"/>
    </xf>
    <xf numFmtId="0" fontId="4" fillId="0" borderId="0" xfId="9" applyFont="1" applyFill="1" applyAlignment="1">
      <alignment horizontal="left"/>
    </xf>
    <xf numFmtId="0" fontId="3" fillId="0" borderId="0" xfId="9" applyFont="1" applyAlignment="1">
      <alignment horizontal="left"/>
    </xf>
    <xf numFmtId="0" fontId="3" fillId="0" borderId="0" xfId="9" applyFont="1" applyAlignment="1">
      <alignment horizontal="left" wrapText="1"/>
    </xf>
    <xf numFmtId="0" fontId="3" fillId="0" borderId="7" xfId="9" applyFont="1" applyFill="1" applyBorder="1" applyAlignment="1">
      <alignment horizontal="center" wrapText="1"/>
    </xf>
    <xf numFmtId="0" fontId="3" fillId="0" borderId="19" xfId="9" applyFont="1" applyBorder="1" applyAlignment="1">
      <alignment horizontal="center" vertical="center"/>
    </xf>
    <xf numFmtId="0" fontId="3" fillId="0" borderId="1" xfId="9" applyFont="1" applyBorder="1" applyAlignment="1">
      <alignment horizontal="center" vertical="center"/>
    </xf>
    <xf numFmtId="0" fontId="5" fillId="0" borderId="0" xfId="9" applyFont="1" applyBorder="1" applyAlignment="1">
      <alignment horizontal="left" wrapText="1"/>
    </xf>
    <xf numFmtId="0" fontId="4" fillId="0" borderId="0" xfId="9" applyFont="1" applyFill="1" applyAlignment="1">
      <alignment horizontal="left" wrapText="1"/>
    </xf>
    <xf numFmtId="3" fontId="4" fillId="0" borderId="0" xfId="9" applyNumberFormat="1" applyFont="1" applyFill="1" applyAlignment="1">
      <alignment horizontal="left" wrapText="1"/>
    </xf>
    <xf numFmtId="0" fontId="4" fillId="0" borderId="0" xfId="9" applyFont="1" applyFill="1" applyAlignment="1">
      <alignment horizontal="left" vertical="center" wrapText="1"/>
    </xf>
    <xf numFmtId="0" fontId="3" fillId="0" borderId="1" xfId="9" applyFont="1" applyFill="1" applyBorder="1" applyAlignment="1">
      <alignment horizontal="left" wrapText="1"/>
    </xf>
    <xf numFmtId="0" fontId="3" fillId="0" borderId="0" xfId="9" applyFont="1" applyAlignment="1">
      <alignment horizontal="left" vertical="center" wrapText="1"/>
    </xf>
    <xf numFmtId="0" fontId="4" fillId="0" borderId="1" xfId="9" applyFont="1" applyBorder="1" applyAlignment="1">
      <alignment horizontal="left" wrapText="1"/>
    </xf>
    <xf numFmtId="0" fontId="4" fillId="0" borderId="0" xfId="9" applyFont="1" applyAlignment="1">
      <alignment horizontal="left" wrapText="1"/>
    </xf>
    <xf numFmtId="0" fontId="3" fillId="0" borderId="0" xfId="9" applyFont="1" applyFill="1" applyAlignment="1">
      <alignment horizontal="left" wrapText="1"/>
    </xf>
    <xf numFmtId="0" fontId="3" fillId="0" borderId="1" xfId="9" applyFont="1" applyBorder="1" applyAlignment="1">
      <alignment horizontal="left" wrapText="1"/>
    </xf>
    <xf numFmtId="3" fontId="4" fillId="0" borderId="0" xfId="9" applyNumberFormat="1" applyFont="1" applyAlignment="1">
      <alignment horizontal="left" wrapText="1"/>
    </xf>
    <xf numFmtId="0" fontId="6" fillId="0" borderId="19" xfId="9" applyFont="1" applyBorder="1" applyAlignment="1">
      <alignment horizontal="left" wrapText="1"/>
    </xf>
    <xf numFmtId="0" fontId="4" fillId="0" borderId="0" xfId="9" applyFont="1" applyAlignment="1">
      <alignment horizontal="left" vertical="center" wrapText="1"/>
    </xf>
    <xf numFmtId="0" fontId="2" fillId="0" borderId="1" xfId="9" applyFont="1" applyBorder="1" applyAlignment="1">
      <alignment horizontal="left" wrapText="1"/>
    </xf>
    <xf numFmtId="0" fontId="3" fillId="0" borderId="7" xfId="9" applyFont="1" applyBorder="1" applyAlignment="1">
      <alignment horizontal="center"/>
    </xf>
    <xf numFmtId="0" fontId="3" fillId="0" borderId="7" xfId="9" applyFont="1" applyBorder="1" applyAlignment="1">
      <alignment horizontal="center" vertical="center" wrapText="1" shrinkToFit="1"/>
    </xf>
    <xf numFmtId="0" fontId="2" fillId="0" borderId="7" xfId="9" applyBorder="1" applyAlignment="1">
      <alignment horizontal="center" wrapText="1"/>
    </xf>
    <xf numFmtId="0" fontId="2" fillId="2" borderId="1" xfId="9" applyFill="1" applyBorder="1" applyAlignment="1">
      <alignment horizontal="left" wrapText="1"/>
    </xf>
    <xf numFmtId="0" fontId="3" fillId="2" borderId="0" xfId="9" applyFont="1" applyFill="1" applyAlignment="1">
      <alignment horizontal="left" wrapText="1"/>
    </xf>
    <xf numFmtId="0" fontId="5" fillId="0" borderId="19" xfId="9" applyFont="1" applyBorder="1" applyAlignment="1">
      <alignment horizontal="left" wrapText="1"/>
    </xf>
    <xf numFmtId="0" fontId="3" fillId="0" borderId="19" xfId="9" applyFont="1" applyBorder="1" applyAlignment="1">
      <alignment horizontal="center" vertical="center" wrapText="1"/>
    </xf>
    <xf numFmtId="0" fontId="3" fillId="0" borderId="19" xfId="9" applyFont="1" applyBorder="1" applyAlignment="1">
      <alignment horizontal="center" wrapText="1"/>
    </xf>
    <xf numFmtId="0" fontId="2" fillId="0" borderId="1" xfId="9" applyFont="1" applyBorder="1" applyAlignment="1">
      <alignment wrapText="1"/>
    </xf>
    <xf numFmtId="0" fontId="2" fillId="0" borderId="1" xfId="9" applyBorder="1" applyAlignment="1">
      <alignment wrapText="1"/>
    </xf>
    <xf numFmtId="0" fontId="4" fillId="0" borderId="1" xfId="9" applyFont="1" applyBorder="1" applyAlignment="1">
      <alignment horizontal="left"/>
    </xf>
    <xf numFmtId="0" fontId="2" fillId="0" borderId="1" xfId="9" applyFont="1" applyBorder="1" applyAlignment="1">
      <alignment vertical="center" wrapText="1"/>
    </xf>
    <xf numFmtId="0" fontId="2" fillId="0" borderId="1" xfId="9" applyBorder="1" applyAlignment="1">
      <alignment vertical="center" wrapText="1"/>
    </xf>
    <xf numFmtId="0" fontId="3" fillId="0" borderId="7" xfId="9" applyFont="1" applyBorder="1" applyAlignment="1">
      <alignment horizontal="center" wrapText="1"/>
    </xf>
    <xf numFmtId="0" fontId="2" fillId="0" borderId="0" xfId="9" applyAlignment="1">
      <alignment wrapText="1"/>
    </xf>
    <xf numFmtId="0" fontId="2" fillId="0" borderId="19" xfId="9" applyBorder="1"/>
    <xf numFmtId="0" fontId="2" fillId="0" borderId="1" xfId="9" applyBorder="1"/>
    <xf numFmtId="0" fontId="5" fillId="0" borderId="19" xfId="9" applyFont="1" applyBorder="1" applyAlignment="1">
      <alignment wrapText="1"/>
    </xf>
    <xf numFmtId="0" fontId="2" fillId="0" borderId="19" xfId="9" applyBorder="1" applyAlignment="1">
      <alignment wrapText="1"/>
    </xf>
    <xf numFmtId="0" fontId="1" fillId="0" borderId="11" xfId="17" applyFont="1" applyBorder="1" applyAlignment="1">
      <alignment horizontal="center"/>
    </xf>
    <xf numFmtId="0" fontId="1" fillId="0" borderId="20" xfId="17" applyFont="1" applyBorder="1" applyAlignment="1">
      <alignment horizontal="center"/>
    </xf>
  </cellXfs>
  <cellStyles count="21">
    <cellStyle name="Cabecera 1" xfId="1"/>
    <cellStyle name="Cabecera 2" xfId="2"/>
    <cellStyle name="Euro" xfId="3"/>
    <cellStyle name="Fecha" xfId="4"/>
    <cellStyle name="Fijo" xfId="5"/>
    <cellStyle name="Hipervínculo" xfId="6" builtinId="8"/>
    <cellStyle name="Monetario" xfId="7"/>
    <cellStyle name="Monetario0" xfId="8"/>
    <cellStyle name="Normal" xfId="0" builtinId="0"/>
    <cellStyle name="Normal 2" xfId="9"/>
    <cellStyle name="Normal 3" xfId="10"/>
    <cellStyle name="Normal 4" xfId="11"/>
    <cellStyle name="Normal 5" xfId="12"/>
    <cellStyle name="Normal 5 2" xfId="13"/>
    <cellStyle name="Normal 5 2 2" xfId="14"/>
    <cellStyle name="Normal 5 3" xfId="15"/>
    <cellStyle name="Normal 6" xfId="16"/>
    <cellStyle name="Normal 6 2" xfId="17"/>
    <cellStyle name="Normal 7" xfId="18"/>
    <cellStyle name="Normal 8" xfId="19"/>
    <cellStyle name="Punto0"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is2\Seguridad%20Publica\Datos%202012\cuadros%20y%20gr&#225;ficos\CONSEJO%20MAGISTRATURA%20CABA\ingresos%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al"/>
      <sheetName val="Cont"/>
      <sheetName val="Faltas"/>
    </sheetNames>
    <sheetDataSet>
      <sheetData sheetId="0" refreshError="1">
        <row r="3">
          <cell r="D3">
            <v>266</v>
          </cell>
        </row>
        <row r="4">
          <cell r="D4">
            <v>233</v>
          </cell>
        </row>
        <row r="5">
          <cell r="D5">
            <v>177</v>
          </cell>
        </row>
        <row r="6">
          <cell r="D6">
            <v>21</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workbookViewId="0">
      <selection sqref="A1:K2"/>
    </sheetView>
  </sheetViews>
  <sheetFormatPr baseColWidth="10" defaultRowHeight="12.75" x14ac:dyDescent="0.2"/>
  <sheetData>
    <row r="1" spans="1:11" ht="48" customHeight="1" x14ac:dyDescent="0.2">
      <c r="A1" s="128" t="s">
        <v>165</v>
      </c>
      <c r="B1" s="129"/>
      <c r="C1" s="129"/>
      <c r="D1" s="129"/>
      <c r="E1" s="129"/>
      <c r="F1" s="129"/>
      <c r="G1" s="129"/>
      <c r="H1" s="129"/>
      <c r="I1" s="129"/>
      <c r="J1" s="129"/>
      <c r="K1" s="129"/>
    </row>
    <row r="2" spans="1:11" ht="12.75" hidden="1" customHeight="1" x14ac:dyDescent="0.2">
      <c r="A2" s="129"/>
      <c r="B2" s="129"/>
      <c r="C2" s="129"/>
      <c r="D2" s="129"/>
      <c r="E2" s="129"/>
      <c r="F2" s="129"/>
      <c r="G2" s="129"/>
      <c r="H2" s="129"/>
      <c r="I2" s="129"/>
      <c r="J2" s="129"/>
      <c r="K2" s="129"/>
    </row>
    <row r="3" spans="1:11" ht="12.75" customHeight="1" x14ac:dyDescent="0.2">
      <c r="A3" s="112"/>
      <c r="B3" s="112"/>
      <c r="C3" s="112"/>
      <c r="D3" s="112"/>
      <c r="E3" s="112"/>
      <c r="F3" s="112"/>
      <c r="G3" s="112"/>
      <c r="H3" s="112"/>
      <c r="I3" s="112"/>
      <c r="J3" s="112"/>
      <c r="K3" s="112"/>
    </row>
    <row r="4" spans="1:11" x14ac:dyDescent="0.2">
      <c r="A4" s="28">
        <v>2017</v>
      </c>
    </row>
    <row r="5" spans="1:11" x14ac:dyDescent="0.2">
      <c r="A5" s="28">
        <v>2016</v>
      </c>
    </row>
    <row r="6" spans="1:11" x14ac:dyDescent="0.2">
      <c r="A6" s="28">
        <v>2015</v>
      </c>
    </row>
    <row r="7" spans="1:11" x14ac:dyDescent="0.2">
      <c r="A7" s="28">
        <v>2014</v>
      </c>
    </row>
    <row r="8" spans="1:11" x14ac:dyDescent="0.2">
      <c r="A8" s="28">
        <v>2013</v>
      </c>
    </row>
    <row r="9" spans="1:11" x14ac:dyDescent="0.2">
      <c r="A9" s="28">
        <v>2012</v>
      </c>
    </row>
    <row r="10" spans="1:11" x14ac:dyDescent="0.2">
      <c r="A10" s="28">
        <v>2011</v>
      </c>
    </row>
    <row r="11" spans="1:11" x14ac:dyDescent="0.2">
      <c r="A11" s="28">
        <v>2010</v>
      </c>
    </row>
    <row r="12" spans="1:11" x14ac:dyDescent="0.2">
      <c r="A12" s="28">
        <v>2009</v>
      </c>
    </row>
    <row r="13" spans="1:11" x14ac:dyDescent="0.2">
      <c r="A13" s="28">
        <v>2008</v>
      </c>
    </row>
  </sheetData>
  <mergeCells count="1">
    <mergeCell ref="A1:K2"/>
  </mergeCells>
  <hyperlinks>
    <hyperlink ref="A5" location="'2016'!A1" display="'2016'!A1"/>
    <hyperlink ref="A6" location="'2015'!A1" display="'2015'!A1"/>
    <hyperlink ref="A7" location="'2014'!A1" display="'2014'!A1"/>
    <hyperlink ref="A8" location="'2013'!A1" display="'2013'!A1"/>
    <hyperlink ref="A9" location="'2012'!A1" display="'2012'!A1"/>
    <hyperlink ref="A10" location="'2011'!A1" display="'2011'!A1"/>
    <hyperlink ref="A11" location="'2010'!A1" display="'2010'!A1"/>
    <hyperlink ref="A12" location="'2009'!A1" display="'2009'!A1"/>
    <hyperlink ref="A13" location="'2008'!A1" display="'2008'!A1"/>
    <hyperlink ref="A4" location="'2017'!A1" display="'2017'!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28" sqref="D28"/>
    </sheetView>
  </sheetViews>
  <sheetFormatPr baseColWidth="10" defaultColWidth="11.42578125" defaultRowHeight="12.75" x14ac:dyDescent="0.2"/>
  <cols>
    <col min="1" max="2" width="11.42578125" style="29"/>
    <col min="3" max="3" width="34.42578125" style="29" customWidth="1"/>
    <col min="4" max="4" width="12.140625" style="29" customWidth="1"/>
    <col min="5" max="5" width="9.42578125" style="29" customWidth="1"/>
    <col min="6" max="6" width="10.5703125" style="29" customWidth="1"/>
    <col min="7" max="7" width="11" style="29" customWidth="1"/>
    <col min="8" max="16384" width="11.42578125" style="29"/>
  </cols>
  <sheetData>
    <row r="1" spans="1:7" ht="44.25" customHeight="1" x14ac:dyDescent="0.2">
      <c r="A1" s="196" t="s">
        <v>115</v>
      </c>
      <c r="B1" s="197"/>
      <c r="C1" s="197"/>
      <c r="D1" s="197"/>
      <c r="E1" s="197"/>
      <c r="F1" s="197"/>
      <c r="G1" s="197"/>
    </row>
    <row r="2" spans="1:7" ht="26.25" customHeight="1" x14ac:dyDescent="0.2">
      <c r="A2" s="169" t="s">
        <v>0</v>
      </c>
      <c r="B2" s="169"/>
      <c r="C2" s="169"/>
      <c r="D2" s="185" t="s">
        <v>90</v>
      </c>
      <c r="E2" s="185"/>
      <c r="F2" s="198" t="s">
        <v>91</v>
      </c>
      <c r="G2" s="198"/>
    </row>
    <row r="3" spans="1:7" ht="15.75" customHeight="1" x14ac:dyDescent="0.2">
      <c r="A3" s="170"/>
      <c r="B3" s="170"/>
      <c r="C3" s="170"/>
      <c r="D3" s="61" t="s">
        <v>1</v>
      </c>
      <c r="E3" s="61" t="s">
        <v>2</v>
      </c>
      <c r="F3" s="61" t="s">
        <v>1</v>
      </c>
      <c r="G3" s="61" t="s">
        <v>2</v>
      </c>
    </row>
    <row r="4" spans="1:7" x14ac:dyDescent="0.2">
      <c r="A4" s="164" t="s">
        <v>3</v>
      </c>
      <c r="B4" s="164"/>
      <c r="C4" s="164"/>
      <c r="D4" s="49">
        <v>17290</v>
      </c>
      <c r="E4" s="48">
        <v>100</v>
      </c>
      <c r="F4" s="49">
        <v>2928</v>
      </c>
      <c r="G4" s="71">
        <v>16.934644303065355</v>
      </c>
    </row>
    <row r="5" spans="1:7" x14ac:dyDescent="0.2">
      <c r="A5" s="164" t="s">
        <v>4</v>
      </c>
      <c r="B5" s="164"/>
      <c r="C5" s="164"/>
      <c r="D5" s="58"/>
      <c r="E5" s="58"/>
      <c r="F5" s="58"/>
      <c r="G5" s="71"/>
    </row>
    <row r="6" spans="1:7" x14ac:dyDescent="0.2">
      <c r="A6" s="166" t="s">
        <v>114</v>
      </c>
      <c r="B6" s="166"/>
      <c r="C6" s="166"/>
      <c r="D6" s="36">
        <v>418</v>
      </c>
      <c r="E6" s="76">
        <v>2.4175824175824179</v>
      </c>
      <c r="F6" s="36">
        <f>20+23</f>
        <v>43</v>
      </c>
      <c r="G6" s="74">
        <v>10.287081339712918</v>
      </c>
    </row>
    <row r="7" spans="1:7" x14ac:dyDescent="0.2">
      <c r="A7" s="167" t="s">
        <v>6</v>
      </c>
      <c r="B7" s="167"/>
      <c r="C7" s="167"/>
      <c r="D7" s="36">
        <v>169</v>
      </c>
      <c r="E7" s="76">
        <v>0.97744360902255645</v>
      </c>
      <c r="F7" s="36">
        <f>13+2</f>
        <v>15</v>
      </c>
      <c r="G7" s="74">
        <v>8.8757396449704142</v>
      </c>
    </row>
    <row r="8" spans="1:7" x14ac:dyDescent="0.2">
      <c r="A8" s="166" t="s">
        <v>7</v>
      </c>
      <c r="B8" s="166"/>
      <c r="C8" s="166"/>
      <c r="D8" s="36">
        <v>4</v>
      </c>
      <c r="E8" s="76">
        <v>2.3134759976865239E-2</v>
      </c>
      <c r="F8" s="36">
        <v>1</v>
      </c>
      <c r="G8" s="74">
        <v>25</v>
      </c>
    </row>
    <row r="9" spans="1:7" x14ac:dyDescent="0.2">
      <c r="A9" s="183" t="s">
        <v>9</v>
      </c>
      <c r="B9" s="183"/>
      <c r="C9" s="183"/>
      <c r="D9" s="54"/>
      <c r="E9" s="76"/>
      <c r="F9" s="54"/>
      <c r="G9" s="71"/>
    </row>
    <row r="10" spans="1:7" x14ac:dyDescent="0.2">
      <c r="A10" s="176" t="s">
        <v>68</v>
      </c>
      <c r="B10" s="176"/>
      <c r="C10" s="176"/>
      <c r="D10" s="36">
        <v>152</v>
      </c>
      <c r="E10" s="76">
        <v>0.87912087912087911</v>
      </c>
      <c r="F10" s="36">
        <v>3</v>
      </c>
      <c r="G10" s="74">
        <v>1.9736842105263157</v>
      </c>
    </row>
    <row r="11" spans="1:7" x14ac:dyDescent="0.2">
      <c r="A11" s="167" t="s">
        <v>15</v>
      </c>
      <c r="B11" s="167"/>
      <c r="C11" s="167"/>
      <c r="D11" s="36">
        <v>16</v>
      </c>
      <c r="E11" s="76">
        <v>9.2539039907460957E-2</v>
      </c>
      <c r="F11" s="36">
        <v>1</v>
      </c>
      <c r="G11" s="74">
        <v>6.25</v>
      </c>
    </row>
    <row r="12" spans="1:7" x14ac:dyDescent="0.2">
      <c r="A12" s="183" t="s">
        <v>67</v>
      </c>
      <c r="B12" s="183"/>
      <c r="C12" s="183"/>
      <c r="D12" s="54"/>
      <c r="E12" s="76"/>
      <c r="F12" s="57"/>
      <c r="G12" s="57"/>
    </row>
    <row r="13" spans="1:7" x14ac:dyDescent="0.2">
      <c r="A13" s="166" t="s">
        <v>99</v>
      </c>
      <c r="B13" s="166"/>
      <c r="C13" s="166"/>
      <c r="D13" s="36">
        <v>1</v>
      </c>
      <c r="E13" s="76">
        <v>5.7836899942163098E-3</v>
      </c>
      <c r="F13" s="35" t="s">
        <v>8</v>
      </c>
      <c r="G13" s="35" t="s">
        <v>8</v>
      </c>
    </row>
    <row r="14" spans="1:7" x14ac:dyDescent="0.2">
      <c r="A14" s="183" t="s">
        <v>12</v>
      </c>
      <c r="B14" s="183"/>
      <c r="C14" s="183"/>
      <c r="D14" s="59"/>
      <c r="E14" s="76"/>
      <c r="F14" s="75"/>
      <c r="G14" s="71"/>
    </row>
    <row r="15" spans="1:7" x14ac:dyDescent="0.2">
      <c r="A15" s="166" t="s">
        <v>13</v>
      </c>
      <c r="B15" s="166"/>
      <c r="C15" s="166"/>
      <c r="D15" s="40">
        <v>9769</v>
      </c>
      <c r="E15" s="76">
        <v>56.500867553499134</v>
      </c>
      <c r="F15" s="40">
        <v>1744</v>
      </c>
      <c r="G15" s="74">
        <v>17.852390213942062</v>
      </c>
    </row>
    <row r="16" spans="1:7" x14ac:dyDescent="0.2">
      <c r="A16" s="166" t="s">
        <v>14</v>
      </c>
      <c r="B16" s="166"/>
      <c r="C16" s="166"/>
      <c r="D16" s="40">
        <v>390</v>
      </c>
      <c r="E16" s="76">
        <v>2.2556390977443606</v>
      </c>
      <c r="F16" s="36">
        <v>72</v>
      </c>
      <c r="G16" s="74">
        <v>18.461538461538463</v>
      </c>
    </row>
    <row r="17" spans="1:7" x14ac:dyDescent="0.2">
      <c r="A17" s="164" t="s">
        <v>16</v>
      </c>
      <c r="B17" s="164"/>
      <c r="C17" s="164"/>
      <c r="D17" s="59"/>
      <c r="E17" s="76"/>
      <c r="F17" s="54"/>
      <c r="G17" s="71"/>
    </row>
    <row r="18" spans="1:7" x14ac:dyDescent="0.2">
      <c r="A18" s="166" t="s">
        <v>17</v>
      </c>
      <c r="B18" s="166"/>
      <c r="C18" s="166"/>
      <c r="D18" s="40">
        <v>1181</v>
      </c>
      <c r="E18" s="76">
        <v>6.8305378831694616</v>
      </c>
      <c r="F18" s="36">
        <f>219+3+30</f>
        <v>252</v>
      </c>
      <c r="G18" s="74">
        <v>21.337849280270955</v>
      </c>
    </row>
    <row r="19" spans="1:7" x14ac:dyDescent="0.2">
      <c r="A19" s="166" t="s">
        <v>18</v>
      </c>
      <c r="B19" s="166"/>
      <c r="C19" s="166"/>
      <c r="D19" s="40">
        <v>3561</v>
      </c>
      <c r="E19" s="76">
        <v>20.59572006940428</v>
      </c>
      <c r="F19" s="36">
        <f>473+16</f>
        <v>489</v>
      </c>
      <c r="G19" s="74">
        <v>13.732097725358045</v>
      </c>
    </row>
    <row r="20" spans="1:7" x14ac:dyDescent="0.2">
      <c r="A20" s="164" t="s">
        <v>19</v>
      </c>
      <c r="B20" s="164"/>
      <c r="C20" s="164"/>
      <c r="D20" s="54"/>
      <c r="E20" s="76"/>
      <c r="F20" s="54"/>
      <c r="G20" s="71"/>
    </row>
    <row r="21" spans="1:7" x14ac:dyDescent="0.2">
      <c r="A21" s="167" t="s">
        <v>113</v>
      </c>
      <c r="B21" s="167"/>
      <c r="C21" s="167"/>
      <c r="D21" s="36">
        <v>252</v>
      </c>
      <c r="E21" s="76">
        <v>1.4574898785425101</v>
      </c>
      <c r="F21" s="36">
        <v>1</v>
      </c>
      <c r="G21" s="74">
        <v>0.3968253968253968</v>
      </c>
    </row>
    <row r="22" spans="1:7" x14ac:dyDescent="0.2">
      <c r="A22" s="167" t="s">
        <v>112</v>
      </c>
      <c r="B22" s="167"/>
      <c r="C22" s="167"/>
      <c r="D22" s="36">
        <v>14</v>
      </c>
      <c r="E22" s="76">
        <v>8.0971659919028341E-2</v>
      </c>
      <c r="F22" s="35" t="s">
        <v>8</v>
      </c>
      <c r="G22" s="35" t="s">
        <v>8</v>
      </c>
    </row>
    <row r="23" spans="1:7" x14ac:dyDescent="0.2">
      <c r="A23" s="181" t="s">
        <v>111</v>
      </c>
      <c r="B23" s="181"/>
      <c r="C23" s="181"/>
      <c r="D23" s="54"/>
      <c r="E23" s="76"/>
      <c r="F23" s="54"/>
      <c r="G23" s="71"/>
    </row>
    <row r="24" spans="1:7" x14ac:dyDescent="0.2">
      <c r="A24" s="166" t="s">
        <v>110</v>
      </c>
      <c r="B24" s="166"/>
      <c r="C24" s="166"/>
      <c r="D24" s="36">
        <v>219</v>
      </c>
      <c r="E24" s="76">
        <v>1.2666281087333717</v>
      </c>
      <c r="F24" s="36">
        <v>15</v>
      </c>
      <c r="G24" s="74">
        <v>6.8493150684931505</v>
      </c>
    </row>
    <row r="25" spans="1:7" x14ac:dyDescent="0.2">
      <c r="A25" s="181" t="s">
        <v>109</v>
      </c>
      <c r="B25" s="181"/>
      <c r="C25" s="181"/>
      <c r="D25" s="54"/>
      <c r="E25" s="76"/>
      <c r="F25" s="54"/>
      <c r="G25" s="71"/>
    </row>
    <row r="26" spans="1:7" x14ac:dyDescent="0.2">
      <c r="A26" s="167" t="s">
        <v>108</v>
      </c>
      <c r="B26" s="167"/>
      <c r="C26" s="167"/>
      <c r="D26" s="36">
        <v>492</v>
      </c>
      <c r="E26" s="76">
        <v>2.8455754771544246</v>
      </c>
      <c r="F26" s="36">
        <v>281</v>
      </c>
      <c r="G26" s="74">
        <v>57.113821138211385</v>
      </c>
    </row>
    <row r="27" spans="1:7" x14ac:dyDescent="0.2">
      <c r="A27" s="178" t="s">
        <v>107</v>
      </c>
      <c r="B27" s="178"/>
      <c r="C27" s="178"/>
      <c r="D27" s="54"/>
      <c r="E27" s="76"/>
      <c r="F27" s="54"/>
      <c r="G27" s="71"/>
    </row>
    <row r="28" spans="1:7" x14ac:dyDescent="0.2">
      <c r="A28" s="166" t="s">
        <v>106</v>
      </c>
      <c r="B28" s="166"/>
      <c r="C28" s="166"/>
      <c r="D28" s="35">
        <v>39</v>
      </c>
      <c r="E28" s="76">
        <v>0.22556390977443611</v>
      </c>
      <c r="F28" s="35">
        <v>6</v>
      </c>
      <c r="G28" s="74">
        <v>15.384615384615385</v>
      </c>
    </row>
    <row r="29" spans="1:7" x14ac:dyDescent="0.2">
      <c r="A29" s="178" t="s">
        <v>93</v>
      </c>
      <c r="B29" s="178"/>
      <c r="C29" s="178"/>
      <c r="D29" s="57">
        <v>123</v>
      </c>
      <c r="E29" s="80">
        <v>0.71139386928860615</v>
      </c>
      <c r="F29" s="57">
        <v>5</v>
      </c>
      <c r="G29" s="71">
        <v>4.0650406504065035</v>
      </c>
    </row>
    <row r="30" spans="1:7" x14ac:dyDescent="0.2">
      <c r="A30" s="195" t="s">
        <v>105</v>
      </c>
      <c r="B30" s="195"/>
      <c r="C30" s="195"/>
      <c r="D30" s="81">
        <v>489</v>
      </c>
      <c r="E30" s="82">
        <v>2.8282244071717755</v>
      </c>
      <c r="F30" s="56" t="s">
        <v>8</v>
      </c>
      <c r="G30" s="56" t="s">
        <v>8</v>
      </c>
    </row>
    <row r="31" spans="1:7" ht="24" customHeight="1" x14ac:dyDescent="0.2">
      <c r="A31" s="190" t="s">
        <v>30</v>
      </c>
      <c r="B31" s="190"/>
      <c r="C31" s="190"/>
      <c r="D31" s="190"/>
      <c r="E31" s="171"/>
      <c r="F31" s="171"/>
      <c r="G31" s="171"/>
    </row>
  </sheetData>
  <mergeCells count="32">
    <mergeCell ref="A4:C4"/>
    <mergeCell ref="A5:C5"/>
    <mergeCell ref="A6:C6"/>
    <mergeCell ref="A7:C7"/>
    <mergeCell ref="A1:G1"/>
    <mergeCell ref="A2:C3"/>
    <mergeCell ref="D2:E2"/>
    <mergeCell ref="F2:G2"/>
    <mergeCell ref="A12:C12"/>
    <mergeCell ref="A13:C13"/>
    <mergeCell ref="A14:C14"/>
    <mergeCell ref="A15:C15"/>
    <mergeCell ref="A8:C8"/>
    <mergeCell ref="A9:C9"/>
    <mergeCell ref="A10:C10"/>
    <mergeCell ref="A11:C11"/>
    <mergeCell ref="A20:C20"/>
    <mergeCell ref="A21:C21"/>
    <mergeCell ref="A22:C22"/>
    <mergeCell ref="A23:C23"/>
    <mergeCell ref="A16:C16"/>
    <mergeCell ref="A17:C17"/>
    <mergeCell ref="A18:C18"/>
    <mergeCell ref="A19:C19"/>
    <mergeCell ref="A28:C28"/>
    <mergeCell ref="A29:C29"/>
    <mergeCell ref="A30:C30"/>
    <mergeCell ref="A31:G31"/>
    <mergeCell ref="A24:C24"/>
    <mergeCell ref="A25:C25"/>
    <mergeCell ref="A26:C26"/>
    <mergeCell ref="A27:C27"/>
  </mergeCells>
  <pageMargins left="0.75" right="0.75" top="1" bottom="1"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WhiteSpace="0" topLeftCell="A13" zoomScaleNormal="100" workbookViewId="0">
      <selection activeCell="A25" sqref="A25:C25"/>
    </sheetView>
  </sheetViews>
  <sheetFormatPr baseColWidth="10" defaultColWidth="11.42578125" defaultRowHeight="12.75" x14ac:dyDescent="0.2"/>
  <cols>
    <col min="1" max="2" width="11.42578125" style="29"/>
    <col min="3" max="3" width="24.28515625" style="29" customWidth="1"/>
    <col min="4" max="4" width="8.85546875" style="29" customWidth="1"/>
    <col min="5" max="5" width="7.7109375" style="29" customWidth="1"/>
    <col min="6" max="6" width="9.7109375" style="29" customWidth="1"/>
    <col min="7" max="7" width="8.7109375" style="29" customWidth="1"/>
    <col min="8" max="16384" width="11.42578125" style="29"/>
  </cols>
  <sheetData>
    <row r="1" spans="1:8" x14ac:dyDescent="0.2">
      <c r="A1" s="199" t="s">
        <v>126</v>
      </c>
      <c r="B1" s="199"/>
      <c r="C1" s="199"/>
      <c r="D1" s="199"/>
      <c r="E1" s="199"/>
      <c r="F1" s="199"/>
      <c r="G1" s="199"/>
    </row>
    <row r="2" spans="1:8" ht="42" customHeight="1" x14ac:dyDescent="0.2">
      <c r="A2" s="194"/>
      <c r="B2" s="194"/>
      <c r="C2" s="194"/>
      <c r="D2" s="194"/>
      <c r="E2" s="194"/>
      <c r="F2" s="194"/>
      <c r="G2" s="194"/>
    </row>
    <row r="3" spans="1:8" ht="23.25" customHeight="1" x14ac:dyDescent="0.2">
      <c r="A3" s="169" t="s">
        <v>124</v>
      </c>
      <c r="B3" s="200"/>
      <c r="C3" s="200"/>
      <c r="D3" s="185" t="s">
        <v>90</v>
      </c>
      <c r="E3" s="185"/>
      <c r="F3" s="198" t="s">
        <v>91</v>
      </c>
      <c r="G3" s="198"/>
    </row>
    <row r="4" spans="1:8" ht="21" customHeight="1" x14ac:dyDescent="0.2">
      <c r="A4" s="201"/>
      <c r="B4" s="201"/>
      <c r="C4" s="201"/>
      <c r="D4" s="61" t="s">
        <v>1</v>
      </c>
      <c r="E4" s="61" t="s">
        <v>2</v>
      </c>
      <c r="F4" s="61" t="s">
        <v>1</v>
      </c>
      <c r="G4" s="61" t="s">
        <v>2</v>
      </c>
    </row>
    <row r="5" spans="1:8" x14ac:dyDescent="0.2">
      <c r="A5" s="164" t="s">
        <v>3</v>
      </c>
      <c r="B5" s="164"/>
      <c r="C5" s="164"/>
      <c r="D5" s="49">
        <v>7983</v>
      </c>
      <c r="E5" s="48">
        <v>100</v>
      </c>
      <c r="F5" s="49">
        <v>1205</v>
      </c>
      <c r="G5" s="71">
        <v>15.094575973944632</v>
      </c>
    </row>
    <row r="6" spans="1:8" ht="12.75" customHeight="1" x14ac:dyDescent="0.2">
      <c r="A6" s="178" t="s">
        <v>4</v>
      </c>
      <c r="B6" s="178"/>
      <c r="C6" s="178"/>
    </row>
    <row r="7" spans="1:8" x14ac:dyDescent="0.2">
      <c r="A7" s="166" t="s">
        <v>114</v>
      </c>
      <c r="B7" s="166"/>
      <c r="C7" s="166"/>
      <c r="D7" s="40">
        <v>189</v>
      </c>
      <c r="E7" s="77">
        <v>2.367531003382187</v>
      </c>
      <c r="F7" s="40">
        <v>8</v>
      </c>
      <c r="G7" s="74">
        <v>4.2328042328042326</v>
      </c>
      <c r="H7" s="67"/>
    </row>
    <row r="8" spans="1:8" x14ac:dyDescent="0.2">
      <c r="A8" s="167" t="s">
        <v>6</v>
      </c>
      <c r="B8" s="167"/>
      <c r="C8" s="167"/>
      <c r="D8" s="40">
        <v>109</v>
      </c>
      <c r="E8" s="77">
        <v>1.3654014781410497</v>
      </c>
      <c r="F8" s="40">
        <v>3</v>
      </c>
      <c r="G8" s="74">
        <v>2.7522935779816518</v>
      </c>
      <c r="H8" s="67"/>
    </row>
    <row r="9" spans="1:8" x14ac:dyDescent="0.2">
      <c r="A9" s="183" t="s">
        <v>9</v>
      </c>
      <c r="B9" s="183"/>
      <c r="C9" s="183"/>
      <c r="E9" s="77"/>
      <c r="H9" s="67"/>
    </row>
    <row r="10" spans="1:8" x14ac:dyDescent="0.2">
      <c r="A10" s="166" t="s">
        <v>123</v>
      </c>
      <c r="B10" s="166"/>
      <c r="C10" s="166"/>
      <c r="D10" s="40">
        <v>68</v>
      </c>
      <c r="E10" s="77">
        <v>0.85181009645496686</v>
      </c>
      <c r="F10" s="40">
        <v>4</v>
      </c>
      <c r="G10" s="74">
        <v>5.8823529411764701</v>
      </c>
      <c r="H10" s="67"/>
    </row>
    <row r="11" spans="1:8" x14ac:dyDescent="0.2">
      <c r="A11" s="183" t="s">
        <v>67</v>
      </c>
      <c r="B11" s="183"/>
      <c r="C11" s="183"/>
      <c r="E11" s="77"/>
      <c r="F11" s="86"/>
      <c r="G11" s="86"/>
      <c r="H11" s="67"/>
    </row>
    <row r="12" spans="1:8" x14ac:dyDescent="0.2">
      <c r="A12" s="166" t="s">
        <v>99</v>
      </c>
      <c r="B12" s="166"/>
      <c r="C12" s="166"/>
      <c r="D12" s="40">
        <v>1</v>
      </c>
      <c r="E12" s="77">
        <v>1.2526619065514218E-2</v>
      </c>
      <c r="F12" s="86" t="s">
        <v>8</v>
      </c>
      <c r="G12" s="86" t="s">
        <v>8</v>
      </c>
      <c r="H12" s="67"/>
    </row>
    <row r="13" spans="1:8" ht="11.25" customHeight="1" x14ac:dyDescent="0.2">
      <c r="A13" s="87" t="s">
        <v>12</v>
      </c>
      <c r="B13" s="87"/>
      <c r="C13" s="87"/>
      <c r="E13" s="77"/>
      <c r="H13" s="67"/>
    </row>
    <row r="14" spans="1:8" x14ac:dyDescent="0.2">
      <c r="A14" s="166" t="s">
        <v>13</v>
      </c>
      <c r="B14" s="166"/>
      <c r="C14" s="166"/>
      <c r="D14" s="40">
        <v>4210</v>
      </c>
      <c r="E14" s="77">
        <v>52.73706626581486</v>
      </c>
      <c r="F14" s="40">
        <v>796</v>
      </c>
      <c r="G14" s="74">
        <v>18.907363420427554</v>
      </c>
      <c r="H14" s="67"/>
    </row>
    <row r="15" spans="1:8" x14ac:dyDescent="0.2">
      <c r="A15" s="166" t="s">
        <v>14</v>
      </c>
      <c r="B15" s="166"/>
      <c r="C15" s="166"/>
      <c r="D15" s="40">
        <v>228</v>
      </c>
      <c r="E15" s="77">
        <v>2.8560691469372417</v>
      </c>
      <c r="F15" s="40">
        <v>19</v>
      </c>
      <c r="G15" s="74">
        <v>8.3333333333333321</v>
      </c>
      <c r="H15" s="67"/>
    </row>
    <row r="16" spans="1:8" x14ac:dyDescent="0.2">
      <c r="A16" s="164" t="s">
        <v>16</v>
      </c>
      <c r="B16" s="164"/>
      <c r="C16" s="164"/>
      <c r="E16" s="77"/>
      <c r="H16" s="67"/>
    </row>
    <row r="17" spans="1:8" x14ac:dyDescent="0.2">
      <c r="A17" s="166" t="s">
        <v>122</v>
      </c>
      <c r="B17" s="166"/>
      <c r="C17" s="166"/>
      <c r="D17" s="40">
        <v>593</v>
      </c>
      <c r="E17" s="77">
        <v>7.4282851058499313</v>
      </c>
      <c r="F17" s="40">
        <v>81</v>
      </c>
      <c r="G17" s="74">
        <v>13.659359190556492</v>
      </c>
      <c r="H17" s="67"/>
    </row>
    <row r="18" spans="1:8" x14ac:dyDescent="0.2">
      <c r="A18" s="166" t="s">
        <v>121</v>
      </c>
      <c r="B18" s="166"/>
      <c r="C18" s="166"/>
      <c r="D18" s="40">
        <v>1718</v>
      </c>
      <c r="E18" s="77">
        <v>21.520731554553425</v>
      </c>
      <c r="F18" s="40">
        <v>197</v>
      </c>
      <c r="G18" s="74">
        <v>11.466821885913852</v>
      </c>
      <c r="H18" s="67"/>
    </row>
    <row r="19" spans="1:8" ht="15" customHeight="1" x14ac:dyDescent="0.2">
      <c r="A19" s="164" t="s">
        <v>19</v>
      </c>
      <c r="B19" s="164"/>
      <c r="C19" s="164"/>
      <c r="E19" s="77"/>
      <c r="F19" s="40"/>
      <c r="G19" s="74"/>
      <c r="H19" s="67"/>
    </row>
    <row r="20" spans="1:8" x14ac:dyDescent="0.2">
      <c r="A20" s="167" t="s">
        <v>113</v>
      </c>
      <c r="B20" s="167"/>
      <c r="C20" s="167"/>
      <c r="D20" s="40">
        <v>226</v>
      </c>
      <c r="E20" s="77">
        <v>2.8310159088062132</v>
      </c>
      <c r="F20" s="86" t="s">
        <v>8</v>
      </c>
      <c r="G20" s="74" t="s">
        <v>8</v>
      </c>
      <c r="H20" s="67"/>
    </row>
    <row r="21" spans="1:8" x14ac:dyDescent="0.2">
      <c r="A21" s="166" t="s">
        <v>120</v>
      </c>
      <c r="B21" s="166"/>
      <c r="C21" s="166"/>
      <c r="D21" s="40">
        <v>8</v>
      </c>
      <c r="E21" s="77">
        <v>0.10021295252411375</v>
      </c>
      <c r="F21" s="86" t="s">
        <v>8</v>
      </c>
      <c r="G21" s="74" t="s">
        <v>8</v>
      </c>
      <c r="H21" s="67"/>
    </row>
    <row r="22" spans="1:8" ht="26.25" customHeight="1" x14ac:dyDescent="0.2">
      <c r="A22" s="181" t="s">
        <v>111</v>
      </c>
      <c r="B22" s="181"/>
      <c r="C22" s="181"/>
      <c r="E22" s="77"/>
      <c r="H22" s="67"/>
    </row>
    <row r="23" spans="1:8" ht="15" customHeight="1" x14ac:dyDescent="0.2">
      <c r="A23" s="166" t="s">
        <v>110</v>
      </c>
      <c r="B23" s="166"/>
      <c r="C23" s="166"/>
      <c r="D23" s="40">
        <v>78</v>
      </c>
      <c r="E23" s="77">
        <v>0.97707628711010897</v>
      </c>
      <c r="F23" s="40">
        <v>1</v>
      </c>
      <c r="G23" s="74">
        <v>1.2820512820512819</v>
      </c>
      <c r="H23" s="67"/>
    </row>
    <row r="24" spans="1:8" ht="28.5" customHeight="1" x14ac:dyDescent="0.2">
      <c r="A24" s="178" t="s">
        <v>125</v>
      </c>
      <c r="B24" s="178"/>
      <c r="C24" s="178"/>
      <c r="D24" s="126" t="s">
        <v>167</v>
      </c>
      <c r="E24" s="127" t="s">
        <v>167</v>
      </c>
      <c r="F24" s="59">
        <v>91</v>
      </c>
      <c r="G24" s="74">
        <f>(F24/$F$5)*100</f>
        <v>7.5518672199170123</v>
      </c>
      <c r="H24" s="67"/>
    </row>
    <row r="25" spans="1:8" ht="15" customHeight="1" x14ac:dyDescent="0.2">
      <c r="A25" s="178" t="s">
        <v>119</v>
      </c>
      <c r="B25" s="178"/>
      <c r="C25" s="178"/>
      <c r="D25" s="126" t="s">
        <v>167</v>
      </c>
      <c r="E25" s="127" t="s">
        <v>167</v>
      </c>
      <c r="F25" s="75">
        <v>1</v>
      </c>
      <c r="G25" s="74">
        <f>(F25/$F$5)*100</f>
        <v>8.2987551867219914E-2</v>
      </c>
      <c r="H25" s="67"/>
    </row>
    <row r="26" spans="1:8" x14ac:dyDescent="0.2">
      <c r="A26" s="195" t="s">
        <v>105</v>
      </c>
      <c r="B26" s="195"/>
      <c r="C26" s="195"/>
      <c r="D26" s="85">
        <v>553</v>
      </c>
      <c r="E26" s="77">
        <v>6.9272203432293624</v>
      </c>
      <c r="F26" s="84">
        <v>4</v>
      </c>
      <c r="G26" s="74">
        <f>(F26/$F$5)*100</f>
        <v>0.33195020746887965</v>
      </c>
      <c r="H26" s="67"/>
    </row>
    <row r="27" spans="1:8" x14ac:dyDescent="0.2">
      <c r="A27" s="202" t="s">
        <v>118</v>
      </c>
      <c r="B27" s="203"/>
      <c r="C27" s="203"/>
      <c r="D27" s="203"/>
      <c r="E27" s="203"/>
      <c r="F27" s="203"/>
      <c r="G27" s="203"/>
    </row>
    <row r="28" spans="1:8" x14ac:dyDescent="0.2">
      <c r="A28" s="199"/>
      <c r="B28" s="199"/>
      <c r="C28" s="199"/>
      <c r="D28" s="199"/>
      <c r="E28" s="199"/>
      <c r="F28" s="199"/>
      <c r="G28" s="199"/>
    </row>
  </sheetData>
  <mergeCells count="26">
    <mergeCell ref="A27:G28"/>
    <mergeCell ref="A18:C18"/>
    <mergeCell ref="A11:C11"/>
    <mergeCell ref="A12:C12"/>
    <mergeCell ref="A5:C5"/>
    <mergeCell ref="A17:C17"/>
    <mergeCell ref="A9:C9"/>
    <mergeCell ref="A26:C26"/>
    <mergeCell ref="A10:C10"/>
    <mergeCell ref="A7:C7"/>
    <mergeCell ref="A8:C8"/>
    <mergeCell ref="A1:G2"/>
    <mergeCell ref="A24:C24"/>
    <mergeCell ref="A25:C25"/>
    <mergeCell ref="A20:C20"/>
    <mergeCell ref="A21:C21"/>
    <mergeCell ref="A22:C22"/>
    <mergeCell ref="A23:C23"/>
    <mergeCell ref="A14:C14"/>
    <mergeCell ref="A15:C15"/>
    <mergeCell ref="D3:E3"/>
    <mergeCell ref="F3:G3"/>
    <mergeCell ref="A19:C19"/>
    <mergeCell ref="A16:C16"/>
    <mergeCell ref="A6:C6"/>
    <mergeCell ref="A3:C4"/>
  </mergeCells>
  <pageMargins left="0.75" right="0.75" top="1" bottom="1" header="0" footer="0"/>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B27" sqref="B27"/>
    </sheetView>
  </sheetViews>
  <sheetFormatPr baseColWidth="10" defaultColWidth="11.42578125" defaultRowHeight="12.75" x14ac:dyDescent="0.2"/>
  <cols>
    <col min="1" max="1" width="32.7109375" style="89" customWidth="1"/>
    <col min="2" max="2" width="79.85546875" style="89" customWidth="1"/>
    <col min="3" max="16384" width="11.42578125" style="89"/>
  </cols>
  <sheetData>
    <row r="1" spans="1:2" ht="13.5" thickBot="1" x14ac:dyDescent="0.25">
      <c r="A1" s="204" t="s">
        <v>32</v>
      </c>
      <c r="B1" s="205"/>
    </row>
    <row r="2" spans="1:2" x14ac:dyDescent="0.2">
      <c r="A2" s="90" t="s">
        <v>33</v>
      </c>
      <c r="B2" s="91" t="s">
        <v>62</v>
      </c>
    </row>
    <row r="3" spans="1:2" x14ac:dyDescent="0.2">
      <c r="A3" s="92" t="s">
        <v>34</v>
      </c>
      <c r="B3" s="26" t="s">
        <v>35</v>
      </c>
    </row>
    <row r="4" spans="1:2" x14ac:dyDescent="0.2">
      <c r="A4" s="92" t="s">
        <v>36</v>
      </c>
      <c r="B4" s="26" t="s">
        <v>37</v>
      </c>
    </row>
    <row r="5" spans="1:2" x14ac:dyDescent="0.2">
      <c r="A5" s="92" t="s">
        <v>38</v>
      </c>
      <c r="B5" s="26" t="s">
        <v>168</v>
      </c>
    </row>
    <row r="6" spans="1:2" ht="25.5" x14ac:dyDescent="0.2">
      <c r="A6" s="93" t="s">
        <v>39</v>
      </c>
      <c r="B6" s="94" t="s">
        <v>40</v>
      </c>
    </row>
    <row r="7" spans="1:2" ht="39" thickBot="1" x14ac:dyDescent="0.25">
      <c r="A7" s="95" t="s">
        <v>41</v>
      </c>
      <c r="B7" s="88" t="s">
        <v>116</v>
      </c>
    </row>
    <row r="8" spans="1:2" ht="22.5" customHeight="1" x14ac:dyDescent="0.2">
      <c r="A8" s="96" t="s">
        <v>42</v>
      </c>
      <c r="B8" s="100" t="s">
        <v>43</v>
      </c>
    </row>
    <row r="9" spans="1:2" ht="30" customHeight="1" x14ac:dyDescent="0.2">
      <c r="A9" s="97" t="s">
        <v>44</v>
      </c>
      <c r="B9" s="22" t="s">
        <v>45</v>
      </c>
    </row>
    <row r="10" spans="1:2" x14ac:dyDescent="0.2">
      <c r="A10" s="97" t="s">
        <v>46</v>
      </c>
      <c r="B10" s="23" t="s">
        <v>47</v>
      </c>
    </row>
    <row r="11" spans="1:2" ht="18" customHeight="1" thickBot="1" x14ac:dyDescent="0.25">
      <c r="A11" s="95" t="s">
        <v>48</v>
      </c>
      <c r="B11" s="88" t="s">
        <v>117</v>
      </c>
    </row>
    <row r="12" spans="1:2" ht="18.75" customHeight="1" x14ac:dyDescent="0.2">
      <c r="A12" s="101" t="s">
        <v>49</v>
      </c>
      <c r="B12" s="24" t="s">
        <v>50</v>
      </c>
    </row>
    <row r="13" spans="1:2" ht="24" customHeight="1" thickBot="1" x14ac:dyDescent="0.25">
      <c r="A13" s="102"/>
      <c r="B13" s="103" t="s">
        <v>51</v>
      </c>
    </row>
    <row r="14" spans="1:2" ht="22.5" customHeight="1" x14ac:dyDescent="0.2">
      <c r="A14" s="96" t="s">
        <v>52</v>
      </c>
      <c r="B14" s="110" t="s">
        <v>77</v>
      </c>
    </row>
    <row r="15" spans="1:2" ht="26.25" thickBot="1" x14ac:dyDescent="0.25">
      <c r="A15" s="102" t="s">
        <v>129</v>
      </c>
      <c r="B15" s="103" t="s">
        <v>53</v>
      </c>
    </row>
    <row r="16" spans="1:2" x14ac:dyDescent="0.2">
      <c r="A16" s="101" t="s">
        <v>54</v>
      </c>
      <c r="B16" s="110" t="s">
        <v>134</v>
      </c>
    </row>
    <row r="17" spans="1:2" ht="25.5" customHeight="1" x14ac:dyDescent="0.2">
      <c r="A17" s="97" t="s">
        <v>44</v>
      </c>
      <c r="B17" s="109" t="s">
        <v>135</v>
      </c>
    </row>
    <row r="18" spans="1:2" ht="18.75" customHeight="1" x14ac:dyDescent="0.2">
      <c r="A18" s="107" t="s">
        <v>46</v>
      </c>
      <c r="B18" s="111" t="s">
        <v>132</v>
      </c>
    </row>
    <row r="19" spans="1:2" ht="16.5" customHeight="1" thickBot="1" x14ac:dyDescent="0.25">
      <c r="A19" s="108" t="s">
        <v>136</v>
      </c>
      <c r="B19" s="104" t="s">
        <v>166</v>
      </c>
    </row>
    <row r="20" spans="1:2" ht="26.25" customHeight="1" x14ac:dyDescent="0.2">
      <c r="A20" s="101" t="s">
        <v>61</v>
      </c>
      <c r="B20" s="110" t="s">
        <v>127</v>
      </c>
    </row>
    <row r="21" spans="1:2" ht="53.25" customHeight="1" x14ac:dyDescent="0.2">
      <c r="A21" s="97" t="s">
        <v>44</v>
      </c>
      <c r="B21" s="104" t="s">
        <v>133</v>
      </c>
    </row>
    <row r="22" spans="1:2" x14ac:dyDescent="0.2">
      <c r="A22" s="107" t="s">
        <v>46</v>
      </c>
      <c r="B22" s="23" t="s">
        <v>127</v>
      </c>
    </row>
    <row r="23" spans="1:2" ht="18" customHeight="1" thickBot="1" x14ac:dyDescent="0.25">
      <c r="A23" s="95" t="s">
        <v>136</v>
      </c>
      <c r="B23" s="88" t="s">
        <v>139</v>
      </c>
    </row>
    <row r="24" spans="1:2" ht="18" customHeight="1" x14ac:dyDescent="0.2">
      <c r="A24" s="108" t="s">
        <v>130</v>
      </c>
      <c r="B24" s="100" t="s">
        <v>128</v>
      </c>
    </row>
    <row r="25" spans="1:2" ht="27" customHeight="1" x14ac:dyDescent="0.2">
      <c r="A25" s="97" t="s">
        <v>44</v>
      </c>
      <c r="B25" s="106" t="s">
        <v>131</v>
      </c>
    </row>
    <row r="26" spans="1:2" ht="27" customHeight="1" x14ac:dyDescent="0.2">
      <c r="A26" s="97" t="s">
        <v>46</v>
      </c>
      <c r="B26" s="106" t="s">
        <v>132</v>
      </c>
    </row>
    <row r="27" spans="1:2" ht="27" customHeight="1" thickBot="1" x14ac:dyDescent="0.25">
      <c r="A27" s="102" t="s">
        <v>48</v>
      </c>
      <c r="B27" s="105" t="s">
        <v>138</v>
      </c>
    </row>
    <row r="28" spans="1:2" ht="25.5" x14ac:dyDescent="0.2">
      <c r="A28" s="98" t="s">
        <v>55</v>
      </c>
      <c r="B28" s="25" t="s">
        <v>56</v>
      </c>
    </row>
    <row r="29" spans="1:2" ht="27" customHeight="1" x14ac:dyDescent="0.2">
      <c r="A29" s="92" t="s">
        <v>57</v>
      </c>
      <c r="B29" s="26" t="s">
        <v>58</v>
      </c>
    </row>
    <row r="30" spans="1:2" x14ac:dyDescent="0.2">
      <c r="A30" s="92" t="s">
        <v>59</v>
      </c>
      <c r="B30" s="26" t="s">
        <v>56</v>
      </c>
    </row>
    <row r="31" spans="1:2" ht="39" thickBot="1" x14ac:dyDescent="0.25">
      <c r="A31" s="99" t="s">
        <v>60</v>
      </c>
      <c r="B31" s="27" t="s">
        <v>163</v>
      </c>
    </row>
    <row r="32" spans="1:2" x14ac:dyDescent="0.2">
      <c r="B32" s="89" t="s">
        <v>137</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opLeftCell="A43" zoomScaleNormal="100" workbookViewId="0">
      <selection activeCell="D59" sqref="D59"/>
    </sheetView>
  </sheetViews>
  <sheetFormatPr baseColWidth="10" defaultRowHeight="12.75" x14ac:dyDescent="0.2"/>
  <cols>
    <col min="3" max="3" width="21.140625" customWidth="1"/>
    <col min="4" max="4" width="10.85546875" customWidth="1"/>
    <col min="5" max="5" width="9.140625" customWidth="1"/>
    <col min="6" max="6" width="11" customWidth="1"/>
    <col min="7" max="7" width="11.42578125" customWidth="1"/>
  </cols>
  <sheetData>
    <row r="1" spans="1:8" ht="57.75" customHeight="1" x14ac:dyDescent="0.2">
      <c r="A1" s="141" t="s">
        <v>164</v>
      </c>
      <c r="B1" s="141"/>
      <c r="C1" s="141"/>
      <c r="D1" s="141"/>
      <c r="E1" s="141"/>
      <c r="F1" s="141"/>
      <c r="G1" s="141"/>
    </row>
    <row r="2" spans="1:8" ht="12.75" customHeight="1" x14ac:dyDescent="0.2">
      <c r="A2" s="142" t="s">
        <v>0</v>
      </c>
      <c r="B2" s="142"/>
      <c r="C2" s="142"/>
      <c r="D2" s="145" t="s">
        <v>140</v>
      </c>
      <c r="E2" s="145"/>
      <c r="F2" s="145"/>
      <c r="G2" s="146" t="s">
        <v>141</v>
      </c>
    </row>
    <row r="3" spans="1:8" ht="12.75" customHeight="1" x14ac:dyDescent="0.2">
      <c r="A3" s="143"/>
      <c r="B3" s="143"/>
      <c r="C3" s="143"/>
      <c r="D3" s="149" t="s">
        <v>142</v>
      </c>
      <c r="E3" s="149"/>
      <c r="F3" s="150" t="s">
        <v>143</v>
      </c>
      <c r="G3" s="147"/>
    </row>
    <row r="4" spans="1:8" ht="23.25" customHeight="1" x14ac:dyDescent="0.2">
      <c r="A4" s="144"/>
      <c r="B4" s="144"/>
      <c r="C4" s="144"/>
      <c r="D4" s="116" t="s">
        <v>1</v>
      </c>
      <c r="E4" s="117" t="s">
        <v>2</v>
      </c>
      <c r="F4" s="151"/>
      <c r="G4" s="148"/>
    </row>
    <row r="5" spans="1:8" x14ac:dyDescent="0.2">
      <c r="A5" s="133" t="s">
        <v>3</v>
      </c>
      <c r="B5" s="133"/>
      <c r="C5" s="133"/>
      <c r="D5" s="1">
        <f>SUM(D7:D47)</f>
        <v>23812</v>
      </c>
      <c r="E5" s="2">
        <v>100</v>
      </c>
      <c r="F5" s="3">
        <v>1339</v>
      </c>
      <c r="G5" s="4">
        <f>(F5/D5)*100</f>
        <v>5.6232151856206958</v>
      </c>
    </row>
    <row r="6" spans="1:8" x14ac:dyDescent="0.2">
      <c r="A6" s="135" t="s">
        <v>4</v>
      </c>
      <c r="B6" s="135"/>
      <c r="C6" s="135"/>
      <c r="D6" s="3"/>
      <c r="E6" s="3"/>
      <c r="F6" s="3"/>
      <c r="G6" s="4"/>
    </row>
    <row r="7" spans="1:8" x14ac:dyDescent="0.2">
      <c r="A7" s="152" t="s">
        <v>144</v>
      </c>
      <c r="B7" s="152"/>
      <c r="C7" s="114"/>
      <c r="D7" s="119">
        <v>5</v>
      </c>
      <c r="E7" s="120">
        <f>(D7/$D$5)*100</f>
        <v>2.099781622711238E-2</v>
      </c>
      <c r="F7" s="119" t="s">
        <v>8</v>
      </c>
      <c r="G7" s="119" t="s">
        <v>8</v>
      </c>
    </row>
    <row r="8" spans="1:8" x14ac:dyDescent="0.2">
      <c r="A8" s="136" t="s">
        <v>5</v>
      </c>
      <c r="B8" s="136"/>
      <c r="C8" s="136"/>
      <c r="D8" s="5">
        <v>326</v>
      </c>
      <c r="E8" s="120">
        <f>(D8/$D$5)*100</f>
        <v>1.3690576180077272</v>
      </c>
      <c r="F8" s="7">
        <v>29</v>
      </c>
      <c r="G8" s="8">
        <v>8.8957055214723919</v>
      </c>
    </row>
    <row r="9" spans="1:8" x14ac:dyDescent="0.2">
      <c r="A9" s="137" t="s">
        <v>6</v>
      </c>
      <c r="B9" s="137"/>
      <c r="C9" s="137"/>
      <c r="D9" s="5">
        <v>274</v>
      </c>
      <c r="E9" s="120">
        <f t="shared" ref="E9:E20" si="0">(D9/$D$5)*100</f>
        <v>1.1506803292457584</v>
      </c>
      <c r="F9" s="9">
        <v>2</v>
      </c>
      <c r="G9" s="8">
        <v>0.72992700729927007</v>
      </c>
    </row>
    <row r="10" spans="1:8" ht="15.75" customHeight="1" x14ac:dyDescent="0.2">
      <c r="A10" s="137" t="s">
        <v>145</v>
      </c>
      <c r="B10" s="137"/>
      <c r="C10" s="137"/>
      <c r="D10" s="5">
        <v>1</v>
      </c>
      <c r="E10" s="120">
        <f t="shared" si="0"/>
        <v>4.1995632454224765E-3</v>
      </c>
      <c r="F10" s="119" t="s">
        <v>8</v>
      </c>
      <c r="G10" s="119" t="s">
        <v>8</v>
      </c>
    </row>
    <row r="11" spans="1:8" x14ac:dyDescent="0.2">
      <c r="A11" s="136" t="s">
        <v>7</v>
      </c>
      <c r="B11" s="136"/>
      <c r="C11" s="136"/>
      <c r="D11" s="5">
        <v>5</v>
      </c>
      <c r="E11" s="120">
        <f t="shared" si="0"/>
        <v>2.099781622711238E-2</v>
      </c>
      <c r="F11" s="119" t="s">
        <v>8</v>
      </c>
      <c r="G11" s="119" t="s">
        <v>8</v>
      </c>
    </row>
    <row r="12" spans="1:8" x14ac:dyDescent="0.2">
      <c r="A12" s="139" t="s">
        <v>146</v>
      </c>
      <c r="B12" s="139"/>
      <c r="C12" s="139"/>
      <c r="D12" s="11"/>
      <c r="E12" s="120"/>
      <c r="F12" s="4"/>
      <c r="G12" s="8"/>
    </row>
    <row r="13" spans="1:8" ht="15" customHeight="1" x14ac:dyDescent="0.2">
      <c r="A13" s="136" t="s">
        <v>147</v>
      </c>
      <c r="B13" s="136"/>
      <c r="C13" s="136"/>
      <c r="D13" s="12">
        <v>1</v>
      </c>
      <c r="E13" s="120">
        <f t="shared" si="0"/>
        <v>4.1995632454224765E-3</v>
      </c>
      <c r="F13" s="119" t="s">
        <v>8</v>
      </c>
      <c r="G13" s="119" t="s">
        <v>8</v>
      </c>
    </row>
    <row r="14" spans="1:8" x14ac:dyDescent="0.2">
      <c r="A14" s="136" t="s">
        <v>10</v>
      </c>
      <c r="B14" s="136"/>
      <c r="C14" s="136"/>
      <c r="D14" s="5">
        <v>2341</v>
      </c>
      <c r="E14" s="120">
        <f t="shared" si="0"/>
        <v>9.8311775575340175</v>
      </c>
      <c r="F14" s="119" t="s">
        <v>8</v>
      </c>
      <c r="G14" s="119" t="s">
        <v>8</v>
      </c>
    </row>
    <row r="15" spans="1:8" x14ac:dyDescent="0.2">
      <c r="A15" s="140" t="s">
        <v>11</v>
      </c>
      <c r="B15" s="140"/>
      <c r="C15" s="140"/>
      <c r="D15" s="5">
        <v>201</v>
      </c>
      <c r="E15" s="120">
        <f t="shared" si="0"/>
        <v>0.84411221232991773</v>
      </c>
      <c r="F15" s="10">
        <v>4</v>
      </c>
      <c r="G15" s="8">
        <v>1.9900497512437811</v>
      </c>
    </row>
    <row r="16" spans="1:8" ht="40.5" customHeight="1" x14ac:dyDescent="0.2">
      <c r="A16" s="140" t="s">
        <v>148</v>
      </c>
      <c r="B16" s="140"/>
      <c r="C16" s="140"/>
      <c r="D16" s="5">
        <v>123</v>
      </c>
      <c r="E16" s="120">
        <f t="shared" si="0"/>
        <v>0.5165462791869645</v>
      </c>
      <c r="F16" s="119" t="s">
        <v>8</v>
      </c>
      <c r="G16" s="119" t="s">
        <v>8</v>
      </c>
      <c r="H16" s="121" t="s">
        <v>137</v>
      </c>
    </row>
    <row r="17" spans="1:7" x14ac:dyDescent="0.2">
      <c r="A17" s="139" t="s">
        <v>12</v>
      </c>
      <c r="B17" s="139"/>
      <c r="C17" s="139"/>
      <c r="D17" s="11"/>
      <c r="E17" s="120">
        <f t="shared" si="0"/>
        <v>0</v>
      </c>
      <c r="F17" s="119" t="s">
        <v>8</v>
      </c>
      <c r="G17" s="119" t="s">
        <v>8</v>
      </c>
    </row>
    <row r="18" spans="1:7" x14ac:dyDescent="0.2">
      <c r="A18" s="136" t="s">
        <v>149</v>
      </c>
      <c r="B18" s="136"/>
      <c r="C18" s="136"/>
      <c r="D18" s="5">
        <v>3</v>
      </c>
      <c r="E18" s="120">
        <f t="shared" si="0"/>
        <v>1.2598689736267429E-2</v>
      </c>
      <c r="F18" s="119" t="s">
        <v>8</v>
      </c>
      <c r="G18" s="119" t="s">
        <v>8</v>
      </c>
    </row>
    <row r="19" spans="1:7" x14ac:dyDescent="0.2">
      <c r="A19" s="136" t="s">
        <v>13</v>
      </c>
      <c r="B19" s="136"/>
      <c r="C19" s="136"/>
      <c r="D19" s="5">
        <v>10652</v>
      </c>
      <c r="E19" s="120">
        <f t="shared" si="0"/>
        <v>44.733747690240214</v>
      </c>
      <c r="F19" s="12">
        <v>700</v>
      </c>
      <c r="G19" s="8">
        <v>6.5715358618099895</v>
      </c>
    </row>
    <row r="20" spans="1:7" x14ac:dyDescent="0.2">
      <c r="A20" s="136" t="s">
        <v>14</v>
      </c>
      <c r="B20" s="136"/>
      <c r="C20" s="136"/>
      <c r="D20" s="5">
        <v>404</v>
      </c>
      <c r="E20" s="120">
        <f t="shared" si="0"/>
        <v>1.6966235511506802</v>
      </c>
      <c r="F20" s="9">
        <v>34</v>
      </c>
      <c r="G20" s="8">
        <v>8.4158415841584162</v>
      </c>
    </row>
    <row r="21" spans="1:7" ht="37.5" customHeight="1" x14ac:dyDescent="0.2">
      <c r="A21" s="137" t="s">
        <v>15</v>
      </c>
      <c r="B21" s="137"/>
      <c r="C21" s="137"/>
      <c r="D21" s="5">
        <v>131</v>
      </c>
      <c r="E21" s="120">
        <f>(D21/$D$5)*100</f>
        <v>0.55014278515034443</v>
      </c>
      <c r="F21" s="9">
        <v>2</v>
      </c>
      <c r="G21" s="8">
        <v>1.5267175572519083</v>
      </c>
    </row>
    <row r="22" spans="1:7" ht="17.25" customHeight="1" x14ac:dyDescent="0.2">
      <c r="A22" s="137" t="s">
        <v>150</v>
      </c>
      <c r="B22" s="137"/>
      <c r="C22" s="137"/>
      <c r="D22" s="5">
        <v>1</v>
      </c>
      <c r="E22" s="120">
        <f>(D22/$D$5)*100</f>
        <v>4.1995632454224765E-3</v>
      </c>
      <c r="F22" s="119" t="s">
        <v>8</v>
      </c>
      <c r="G22" s="119" t="s">
        <v>8</v>
      </c>
    </row>
    <row r="23" spans="1:7" x14ac:dyDescent="0.2">
      <c r="A23" s="135" t="s">
        <v>16</v>
      </c>
      <c r="B23" s="135"/>
      <c r="C23" s="135"/>
      <c r="D23" s="3"/>
      <c r="E23" s="120">
        <f t="shared" ref="E23:E31" si="1">(D23/$D$5)*100</f>
        <v>0</v>
      </c>
      <c r="F23" s="6"/>
      <c r="G23" s="8"/>
    </row>
    <row r="24" spans="1:7" x14ac:dyDescent="0.2">
      <c r="A24" s="136" t="s">
        <v>17</v>
      </c>
      <c r="B24" s="136"/>
      <c r="C24" s="136"/>
      <c r="D24" s="5">
        <v>1094</v>
      </c>
      <c r="E24" s="120">
        <f t="shared" si="1"/>
        <v>4.5943221904921883</v>
      </c>
      <c r="F24" s="9">
        <v>160</v>
      </c>
      <c r="G24" s="8">
        <v>14.625228519195613</v>
      </c>
    </row>
    <row r="25" spans="1:7" x14ac:dyDescent="0.2">
      <c r="A25" s="136" t="s">
        <v>18</v>
      </c>
      <c r="B25" s="136"/>
      <c r="C25" s="136"/>
      <c r="D25" s="5">
        <v>5337</v>
      </c>
      <c r="E25" s="120">
        <f t="shared" si="1"/>
        <v>22.413069040819757</v>
      </c>
      <c r="F25" s="9">
        <v>333</v>
      </c>
      <c r="G25" s="8">
        <v>6.2394603709949408</v>
      </c>
    </row>
    <row r="26" spans="1:7" x14ac:dyDescent="0.2">
      <c r="A26" s="115" t="s">
        <v>67</v>
      </c>
      <c r="B26" s="115"/>
      <c r="C26" s="113"/>
      <c r="D26" s="5"/>
      <c r="E26" s="120"/>
      <c r="F26" s="9"/>
      <c r="G26" s="8"/>
    </row>
    <row r="27" spans="1:7" x14ac:dyDescent="0.2">
      <c r="A27" s="113" t="s">
        <v>151</v>
      </c>
      <c r="B27" s="115"/>
      <c r="C27" s="113"/>
      <c r="D27" s="5">
        <v>1</v>
      </c>
      <c r="E27" s="120">
        <f t="shared" si="1"/>
        <v>4.1995632454224765E-3</v>
      </c>
      <c r="F27" s="119" t="s">
        <v>8</v>
      </c>
      <c r="G27" s="119" t="s">
        <v>8</v>
      </c>
    </row>
    <row r="28" spans="1:7" x14ac:dyDescent="0.2">
      <c r="A28" s="115" t="s">
        <v>152</v>
      </c>
      <c r="B28" s="115"/>
      <c r="C28" s="113"/>
      <c r="D28" s="5"/>
      <c r="E28" s="120"/>
      <c r="F28" s="9"/>
      <c r="G28" s="8"/>
    </row>
    <row r="29" spans="1:7" x14ac:dyDescent="0.2">
      <c r="A29" s="113" t="s">
        <v>153</v>
      </c>
      <c r="B29" s="115"/>
      <c r="C29" s="113"/>
      <c r="D29" s="5">
        <v>2</v>
      </c>
      <c r="E29" s="120">
        <f t="shared" si="1"/>
        <v>8.399126490844953E-3</v>
      </c>
      <c r="F29" s="119" t="s">
        <v>8</v>
      </c>
      <c r="G29" s="119" t="s">
        <v>8</v>
      </c>
    </row>
    <row r="30" spans="1:7" x14ac:dyDescent="0.2">
      <c r="A30" s="135" t="s">
        <v>19</v>
      </c>
      <c r="B30" s="135"/>
      <c r="C30" s="135"/>
      <c r="E30" s="120"/>
      <c r="F30" s="9"/>
      <c r="G30" s="8"/>
    </row>
    <row r="31" spans="1:7" ht="15" customHeight="1" x14ac:dyDescent="0.2">
      <c r="A31" s="137" t="s">
        <v>20</v>
      </c>
      <c r="B31" s="137"/>
      <c r="C31" s="137"/>
      <c r="D31" s="14">
        <v>375</v>
      </c>
      <c r="E31" s="120">
        <f t="shared" si="1"/>
        <v>1.5748362170334287</v>
      </c>
      <c r="F31" s="15">
        <v>3</v>
      </c>
      <c r="G31" s="8">
        <v>0.8</v>
      </c>
    </row>
    <row r="32" spans="1:7" ht="18" customHeight="1" x14ac:dyDescent="0.2">
      <c r="A32" s="137" t="s">
        <v>154</v>
      </c>
      <c r="B32" s="137"/>
      <c r="C32" s="137"/>
      <c r="D32" s="14">
        <v>4</v>
      </c>
      <c r="E32" s="120">
        <f>(D32/$D$5)*100</f>
        <v>1.6798252981689906E-2</v>
      </c>
      <c r="F32" s="119" t="s">
        <v>8</v>
      </c>
      <c r="G32" s="119" t="s">
        <v>8</v>
      </c>
    </row>
    <row r="33" spans="1:7" ht="15.75" customHeight="1" x14ac:dyDescent="0.2">
      <c r="A33" s="137" t="s">
        <v>21</v>
      </c>
      <c r="B33" s="137"/>
      <c r="C33" s="137"/>
      <c r="D33" s="14">
        <v>22</v>
      </c>
      <c r="E33" s="120">
        <f>(D33/$D$5)*100</f>
        <v>9.2390391399294475E-2</v>
      </c>
      <c r="F33" s="119" t="s">
        <v>8</v>
      </c>
      <c r="G33" s="119" t="s">
        <v>8</v>
      </c>
    </row>
    <row r="34" spans="1:7" ht="15.75" customHeight="1" x14ac:dyDescent="0.2">
      <c r="A34" s="137" t="s">
        <v>155</v>
      </c>
      <c r="B34" s="137"/>
      <c r="C34" s="137"/>
      <c r="D34" s="14">
        <v>2</v>
      </c>
      <c r="E34" s="120">
        <f t="shared" ref="E34:E39" si="2">(D34/$D$5)*100</f>
        <v>8.399126490844953E-3</v>
      </c>
      <c r="F34" s="119" t="s">
        <v>8</v>
      </c>
      <c r="G34" s="119" t="s">
        <v>8</v>
      </c>
    </row>
    <row r="35" spans="1:7" ht="15.75" customHeight="1" x14ac:dyDescent="0.2">
      <c r="A35" s="135" t="s">
        <v>84</v>
      </c>
      <c r="B35" s="135"/>
      <c r="C35" s="135"/>
      <c r="D35" s="14"/>
      <c r="E35" s="120"/>
      <c r="F35" s="8"/>
      <c r="G35" s="8"/>
    </row>
    <row r="36" spans="1:7" ht="15.75" customHeight="1" x14ac:dyDescent="0.2">
      <c r="A36" s="118" t="s">
        <v>156</v>
      </c>
      <c r="B36" s="114"/>
      <c r="C36" s="114"/>
      <c r="D36" s="14">
        <v>1</v>
      </c>
      <c r="E36" s="120">
        <f t="shared" si="2"/>
        <v>4.1995632454224765E-3</v>
      </c>
      <c r="F36" s="119" t="s">
        <v>8</v>
      </c>
      <c r="G36" s="119" t="s">
        <v>8</v>
      </c>
    </row>
    <row r="37" spans="1:7" ht="15.75" customHeight="1" x14ac:dyDescent="0.2">
      <c r="A37" s="118" t="s">
        <v>157</v>
      </c>
      <c r="B37" s="114"/>
      <c r="C37" s="114"/>
      <c r="D37" s="14">
        <v>1</v>
      </c>
      <c r="E37" s="120">
        <f t="shared" si="2"/>
        <v>4.1995632454224765E-3</v>
      </c>
      <c r="F37" s="119" t="s">
        <v>8</v>
      </c>
      <c r="G37" s="119" t="s">
        <v>8</v>
      </c>
    </row>
    <row r="38" spans="1:7" ht="15.75" customHeight="1" x14ac:dyDescent="0.2">
      <c r="A38" s="118" t="s">
        <v>158</v>
      </c>
      <c r="B38" s="114"/>
      <c r="C38" s="114"/>
      <c r="D38" s="14">
        <v>213</v>
      </c>
      <c r="E38" s="120">
        <f t="shared" si="2"/>
        <v>0.89450697127498746</v>
      </c>
      <c r="F38" s="119" t="s">
        <v>8</v>
      </c>
      <c r="G38" s="119" t="s">
        <v>8</v>
      </c>
    </row>
    <row r="39" spans="1:7" ht="27.75" customHeight="1" x14ac:dyDescent="0.2">
      <c r="A39" s="138" t="s">
        <v>22</v>
      </c>
      <c r="B39" s="138"/>
      <c r="C39" s="138"/>
      <c r="D39" s="122">
        <v>1047</v>
      </c>
      <c r="E39" s="2">
        <f t="shared" si="2"/>
        <v>4.3969427179573328</v>
      </c>
      <c r="F39" s="16">
        <v>36</v>
      </c>
      <c r="G39" s="4">
        <v>3.4383954154727796</v>
      </c>
    </row>
    <row r="40" spans="1:7" ht="25.5" customHeight="1" x14ac:dyDescent="0.2">
      <c r="A40" s="138" t="s">
        <v>23</v>
      </c>
      <c r="B40" s="138"/>
      <c r="C40" s="138"/>
      <c r="D40" s="16">
        <v>538</v>
      </c>
      <c r="E40" s="2">
        <f>(D40/$D$5)*100</f>
        <v>2.2593650260372922</v>
      </c>
      <c r="F40" s="16">
        <v>26</v>
      </c>
      <c r="G40" s="4">
        <v>4.8327137546468402</v>
      </c>
    </row>
    <row r="41" spans="1:7" ht="25.5" customHeight="1" x14ac:dyDescent="0.2">
      <c r="A41" s="131" t="s">
        <v>24</v>
      </c>
      <c r="B41" s="131"/>
      <c r="C41" s="131"/>
      <c r="D41" s="16">
        <v>41</v>
      </c>
      <c r="E41" s="2">
        <f>(D41/$D$5)*100</f>
        <v>0.17218209306232152</v>
      </c>
      <c r="F41" s="18">
        <v>3</v>
      </c>
      <c r="G41" s="4">
        <v>7.3170731707317067</v>
      </c>
    </row>
    <row r="42" spans="1:7" ht="18" customHeight="1" x14ac:dyDescent="0.2">
      <c r="A42" s="131" t="s">
        <v>159</v>
      </c>
      <c r="B42" s="131"/>
      <c r="C42" s="131"/>
      <c r="D42" s="16"/>
      <c r="E42" s="120"/>
      <c r="F42" s="18"/>
      <c r="G42" s="8"/>
    </row>
    <row r="43" spans="1:7" ht="15.75" customHeight="1" x14ac:dyDescent="0.2">
      <c r="A43" s="132" t="s">
        <v>160</v>
      </c>
      <c r="B43" s="132"/>
      <c r="C43" s="132"/>
      <c r="D43" s="9">
        <v>139</v>
      </c>
      <c r="E43" s="120">
        <f>(D43/$D$5)*100</f>
        <v>0.58373929111372413</v>
      </c>
      <c r="F43" s="119" t="s">
        <v>8</v>
      </c>
      <c r="G43" s="119" t="s">
        <v>8</v>
      </c>
    </row>
    <row r="44" spans="1:7" ht="15" customHeight="1" x14ac:dyDescent="0.2">
      <c r="A44" s="131" t="s">
        <v>26</v>
      </c>
      <c r="B44" s="131"/>
      <c r="C44" s="131"/>
      <c r="D44" s="16">
        <v>17</v>
      </c>
      <c r="E44" s="120">
        <f>(D44/$D$5)*100</f>
        <v>7.1392575172182088E-2</v>
      </c>
      <c r="F44" s="119" t="s">
        <v>8</v>
      </c>
      <c r="G44" s="119" t="s">
        <v>8</v>
      </c>
    </row>
    <row r="45" spans="1:7" ht="15" customHeight="1" x14ac:dyDescent="0.2">
      <c r="A45" s="133" t="s">
        <v>27</v>
      </c>
      <c r="B45" s="133"/>
      <c r="C45" s="133"/>
      <c r="D45" s="119" t="s">
        <v>8</v>
      </c>
      <c r="E45" s="119" t="s">
        <v>8</v>
      </c>
      <c r="F45" s="119" t="s">
        <v>8</v>
      </c>
      <c r="G45" s="119" t="s">
        <v>8</v>
      </c>
    </row>
    <row r="46" spans="1:7" ht="15" customHeight="1" x14ac:dyDescent="0.2">
      <c r="A46" s="113" t="s">
        <v>161</v>
      </c>
      <c r="B46" s="113"/>
      <c r="C46" s="113"/>
      <c r="D46" s="123">
        <v>20</v>
      </c>
      <c r="E46" s="120">
        <f>(D46/$D$5)*100</f>
        <v>8.399126490844952E-2</v>
      </c>
      <c r="F46" s="119" t="s">
        <v>8</v>
      </c>
      <c r="G46" s="119" t="s">
        <v>8</v>
      </c>
    </row>
    <row r="47" spans="1:7" x14ac:dyDescent="0.2">
      <c r="A47" s="134" t="s">
        <v>28</v>
      </c>
      <c r="B47" s="134"/>
      <c r="C47" s="134"/>
      <c r="D47" s="20">
        <v>490</v>
      </c>
      <c r="E47" s="124">
        <f>(D47/$D$5)*100</f>
        <v>2.0577859902570133</v>
      </c>
      <c r="F47" s="20">
        <v>7</v>
      </c>
      <c r="G47" s="125">
        <v>1.4285714285714286</v>
      </c>
    </row>
    <row r="48" spans="1:7" ht="31.9" customHeight="1" x14ac:dyDescent="0.2">
      <c r="A48" s="130" t="s">
        <v>169</v>
      </c>
      <c r="B48" s="130"/>
      <c r="C48" s="130"/>
      <c r="D48" s="130"/>
      <c r="E48" s="130"/>
      <c r="F48" s="130"/>
      <c r="G48" s="130"/>
    </row>
    <row r="49" spans="1:7" ht="23.25" customHeight="1" x14ac:dyDescent="0.2">
      <c r="A49" s="130" t="s">
        <v>162</v>
      </c>
      <c r="B49" s="130"/>
      <c r="C49" s="130"/>
      <c r="D49" s="130"/>
      <c r="E49" s="130"/>
      <c r="F49" s="130"/>
      <c r="G49" s="130"/>
    </row>
  </sheetData>
  <mergeCells count="43">
    <mergeCell ref="A10:C10"/>
    <mergeCell ref="A1:G1"/>
    <mergeCell ref="A2:C4"/>
    <mergeCell ref="D2:F2"/>
    <mergeCell ref="G2:G4"/>
    <mergeCell ref="D3:E3"/>
    <mergeCell ref="F3:F4"/>
    <mergeCell ref="A5:C5"/>
    <mergeCell ref="A6:C6"/>
    <mergeCell ref="A7:B7"/>
    <mergeCell ref="A8:C8"/>
    <mergeCell ref="A9:C9"/>
    <mergeCell ref="A22:C22"/>
    <mergeCell ref="A11:C11"/>
    <mergeCell ref="A12:C12"/>
    <mergeCell ref="A13:C13"/>
    <mergeCell ref="A14:C14"/>
    <mergeCell ref="A15:C15"/>
    <mergeCell ref="A16:C16"/>
    <mergeCell ref="A17:C17"/>
    <mergeCell ref="A18:C18"/>
    <mergeCell ref="A19:C19"/>
    <mergeCell ref="A20:C20"/>
    <mergeCell ref="A21:C21"/>
    <mergeCell ref="A41:C41"/>
    <mergeCell ref="A23:C23"/>
    <mergeCell ref="A24:C24"/>
    <mergeCell ref="A25:C25"/>
    <mergeCell ref="A30:C30"/>
    <mergeCell ref="A31:C31"/>
    <mergeCell ref="A32:C32"/>
    <mergeCell ref="A33:C33"/>
    <mergeCell ref="A34:C34"/>
    <mergeCell ref="A35:C35"/>
    <mergeCell ref="A39:C39"/>
    <mergeCell ref="A40:C40"/>
    <mergeCell ref="A49:G49"/>
    <mergeCell ref="A42:C42"/>
    <mergeCell ref="A43:C43"/>
    <mergeCell ref="A44:C44"/>
    <mergeCell ref="A45:C45"/>
    <mergeCell ref="A47:C47"/>
    <mergeCell ref="A48:G48"/>
  </mergeCells>
  <pageMargins left="0.25" right="0.25" top="0.75" bottom="0.75" header="0.3" footer="0.3"/>
  <pageSetup paperSize="9" scale="86"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A16" sqref="A16:C16"/>
    </sheetView>
  </sheetViews>
  <sheetFormatPr baseColWidth="10" defaultRowHeight="12.75" x14ac:dyDescent="0.2"/>
  <cols>
    <col min="3" max="3" width="19" customWidth="1"/>
    <col min="4" max="4" width="10.85546875" customWidth="1"/>
    <col min="5" max="5" width="9.85546875" customWidth="1"/>
    <col min="6" max="7" width="11.42578125" customWidth="1"/>
  </cols>
  <sheetData>
    <row r="1" spans="1:7" ht="57.75" customHeight="1" x14ac:dyDescent="0.2">
      <c r="A1" s="141" t="s">
        <v>31</v>
      </c>
      <c r="B1" s="141"/>
      <c r="C1" s="141"/>
      <c r="D1" s="141"/>
      <c r="E1" s="141"/>
      <c r="F1" s="141"/>
      <c r="G1" s="141"/>
    </row>
    <row r="2" spans="1:7" ht="26.25" customHeight="1" x14ac:dyDescent="0.2">
      <c r="A2" s="142" t="s">
        <v>0</v>
      </c>
      <c r="B2" s="142"/>
      <c r="C2" s="142"/>
      <c r="D2" s="145" t="s">
        <v>76</v>
      </c>
      <c r="E2" s="145"/>
      <c r="F2" s="154" t="s">
        <v>70</v>
      </c>
      <c r="G2" s="154"/>
    </row>
    <row r="3" spans="1:7" ht="10.5" customHeight="1" x14ac:dyDescent="0.2">
      <c r="A3" s="143"/>
      <c r="B3" s="143"/>
      <c r="C3" s="143"/>
      <c r="D3" s="159" t="s">
        <v>1</v>
      </c>
      <c r="E3" s="161" t="s">
        <v>2</v>
      </c>
      <c r="F3" s="157" t="s">
        <v>1</v>
      </c>
      <c r="G3" s="155" t="s">
        <v>2</v>
      </c>
    </row>
    <row r="4" spans="1:7" ht="7.5" customHeight="1" x14ac:dyDescent="0.2">
      <c r="A4" s="144"/>
      <c r="B4" s="144"/>
      <c r="C4" s="144"/>
      <c r="D4" s="160"/>
      <c r="E4" s="162"/>
      <c r="F4" s="158"/>
      <c r="G4" s="156"/>
    </row>
    <row r="5" spans="1:7" x14ac:dyDescent="0.2">
      <c r="A5" s="133" t="s">
        <v>3</v>
      </c>
      <c r="B5" s="133"/>
      <c r="C5" s="133"/>
      <c r="D5" s="1">
        <v>22739</v>
      </c>
      <c r="E5" s="2">
        <v>100</v>
      </c>
      <c r="F5" s="3">
        <v>1520</v>
      </c>
      <c r="G5" s="4">
        <v>6.6845507718017503</v>
      </c>
    </row>
    <row r="6" spans="1:7" x14ac:dyDescent="0.2">
      <c r="A6" s="135" t="s">
        <v>4</v>
      </c>
      <c r="B6" s="135"/>
      <c r="C6" s="135"/>
      <c r="D6" s="3"/>
      <c r="E6" s="3"/>
      <c r="F6" s="3"/>
      <c r="G6" s="4"/>
    </row>
    <row r="7" spans="1:7" x14ac:dyDescent="0.2">
      <c r="A7" s="136" t="s">
        <v>5</v>
      </c>
      <c r="B7" s="136"/>
      <c r="C7" s="136"/>
      <c r="D7" s="5">
        <v>504</v>
      </c>
      <c r="E7" s="6">
        <v>2.2164563085447906</v>
      </c>
      <c r="F7" s="7">
        <v>46</v>
      </c>
      <c r="G7" s="8">
        <v>9.1269841269841265</v>
      </c>
    </row>
    <row r="8" spans="1:7" x14ac:dyDescent="0.2">
      <c r="A8" s="137" t="s">
        <v>6</v>
      </c>
      <c r="B8" s="137"/>
      <c r="C8" s="137"/>
      <c r="D8" s="5">
        <v>320</v>
      </c>
      <c r="E8" s="6">
        <v>1.4072738466951054</v>
      </c>
      <c r="F8" s="9">
        <v>4</v>
      </c>
      <c r="G8" s="8">
        <v>1.25</v>
      </c>
    </row>
    <row r="9" spans="1:7" x14ac:dyDescent="0.2">
      <c r="A9" s="136" t="s">
        <v>7</v>
      </c>
      <c r="B9" s="136"/>
      <c r="C9" s="136"/>
      <c r="D9" s="5">
        <v>5</v>
      </c>
      <c r="E9" s="6">
        <v>2.1988653854611021E-2</v>
      </c>
      <c r="F9" s="10" t="s">
        <v>8</v>
      </c>
      <c r="G9" s="10" t="s">
        <v>8</v>
      </c>
    </row>
    <row r="10" spans="1:7" x14ac:dyDescent="0.2">
      <c r="A10" s="139" t="s">
        <v>9</v>
      </c>
      <c r="B10" s="139"/>
      <c r="C10" s="139"/>
      <c r="D10" s="11"/>
      <c r="E10" s="6"/>
      <c r="F10" s="11"/>
      <c r="G10" s="4"/>
    </row>
    <row r="11" spans="1:7" x14ac:dyDescent="0.2">
      <c r="A11" s="136" t="s">
        <v>10</v>
      </c>
      <c r="B11" s="136"/>
      <c r="C11" s="136"/>
      <c r="D11" s="5">
        <v>1751</v>
      </c>
      <c r="E11" s="6">
        <v>7.7004265798847795</v>
      </c>
      <c r="F11" s="10" t="s">
        <v>8</v>
      </c>
      <c r="G11" s="10" t="s">
        <v>8</v>
      </c>
    </row>
    <row r="12" spans="1:7" x14ac:dyDescent="0.2">
      <c r="A12" s="140" t="s">
        <v>11</v>
      </c>
      <c r="B12" s="140"/>
      <c r="C12" s="140"/>
      <c r="D12" s="5">
        <v>164</v>
      </c>
      <c r="E12" s="6">
        <v>0.72122784643124149</v>
      </c>
      <c r="F12" s="10">
        <v>7</v>
      </c>
      <c r="G12" s="8">
        <v>4.2682926829268295</v>
      </c>
    </row>
    <row r="13" spans="1:7" x14ac:dyDescent="0.2">
      <c r="A13" s="139" t="s">
        <v>12</v>
      </c>
      <c r="B13" s="139"/>
      <c r="C13" s="139"/>
      <c r="D13" s="11"/>
      <c r="E13" s="6"/>
      <c r="F13" s="3"/>
      <c r="G13" s="4"/>
    </row>
    <row r="14" spans="1:7" x14ac:dyDescent="0.2">
      <c r="A14" s="136" t="s">
        <v>13</v>
      </c>
      <c r="B14" s="136"/>
      <c r="C14" s="136"/>
      <c r="D14" s="5">
        <v>11328</v>
      </c>
      <c r="E14" s="6">
        <v>49.817494173006729</v>
      </c>
      <c r="F14" s="12">
        <v>762</v>
      </c>
      <c r="G14" s="8">
        <v>6.726694915254237</v>
      </c>
    </row>
    <row r="15" spans="1:7" x14ac:dyDescent="0.2">
      <c r="A15" s="136" t="s">
        <v>14</v>
      </c>
      <c r="B15" s="136"/>
      <c r="C15" s="136"/>
      <c r="D15" s="5">
        <v>404</v>
      </c>
      <c r="E15" s="6">
        <v>1.7766832314525705</v>
      </c>
      <c r="F15" s="9">
        <v>55</v>
      </c>
      <c r="G15" s="8">
        <v>13.613861386138614</v>
      </c>
    </row>
    <row r="16" spans="1:7" ht="37.5" customHeight="1" x14ac:dyDescent="0.2">
      <c r="A16" s="137" t="s">
        <v>15</v>
      </c>
      <c r="B16" s="137"/>
      <c r="C16" s="137"/>
      <c r="D16" s="5">
        <v>75</v>
      </c>
      <c r="E16" s="6">
        <v>0.32982980781916532</v>
      </c>
      <c r="F16" s="9">
        <v>1</v>
      </c>
      <c r="G16" s="8">
        <v>1.3333333333333335</v>
      </c>
    </row>
    <row r="17" spans="1:7" x14ac:dyDescent="0.2">
      <c r="A17" s="135" t="s">
        <v>16</v>
      </c>
      <c r="B17" s="135"/>
      <c r="C17" s="135"/>
      <c r="D17" s="3"/>
      <c r="E17" s="6"/>
      <c r="F17" s="3"/>
      <c r="G17" s="8"/>
    </row>
    <row r="18" spans="1:7" x14ac:dyDescent="0.2">
      <c r="A18" s="136" t="s">
        <v>17</v>
      </c>
      <c r="B18" s="136"/>
      <c r="C18" s="136"/>
      <c r="D18" s="5">
        <v>1019</v>
      </c>
      <c r="E18" s="6">
        <v>4.4812876555697256</v>
      </c>
      <c r="F18" s="9">
        <v>150</v>
      </c>
      <c r="G18" s="8">
        <v>14.720314033366044</v>
      </c>
    </row>
    <row r="19" spans="1:7" x14ac:dyDescent="0.2">
      <c r="A19" s="136" t="s">
        <v>18</v>
      </c>
      <c r="B19" s="136"/>
      <c r="C19" s="136"/>
      <c r="D19" s="5">
        <v>5155</v>
      </c>
      <c r="E19" s="6">
        <v>22.670302124103962</v>
      </c>
      <c r="F19" s="9">
        <f>409+3+1+1+7</f>
        <v>421</v>
      </c>
      <c r="G19" s="8">
        <v>8.1668283220174587</v>
      </c>
    </row>
    <row r="20" spans="1:7" x14ac:dyDescent="0.2">
      <c r="A20" s="135" t="s">
        <v>19</v>
      </c>
      <c r="B20" s="135"/>
      <c r="C20" s="135"/>
      <c r="E20" s="6"/>
      <c r="F20" s="13"/>
      <c r="G20" s="8"/>
    </row>
    <row r="21" spans="1:7" ht="20.45" customHeight="1" x14ac:dyDescent="0.2">
      <c r="A21" s="137" t="s">
        <v>20</v>
      </c>
      <c r="B21" s="137"/>
      <c r="C21" s="137"/>
      <c r="D21" s="14">
        <v>245</v>
      </c>
      <c r="E21" s="6">
        <v>1.0774440388759399</v>
      </c>
      <c r="F21" s="15" t="s">
        <v>8</v>
      </c>
      <c r="G21" s="15" t="s">
        <v>8</v>
      </c>
    </row>
    <row r="22" spans="1:7" ht="15.75" customHeight="1" x14ac:dyDescent="0.2">
      <c r="A22" s="137" t="s">
        <v>21</v>
      </c>
      <c r="B22" s="137"/>
      <c r="C22" s="137"/>
      <c r="D22" s="14">
        <v>18</v>
      </c>
      <c r="E22" s="6">
        <v>7.9159153876599678E-2</v>
      </c>
      <c r="F22" s="15" t="s">
        <v>8</v>
      </c>
      <c r="G22" s="15" t="s">
        <v>8</v>
      </c>
    </row>
    <row r="23" spans="1:7" ht="27.75" customHeight="1" x14ac:dyDescent="0.2">
      <c r="A23" s="138" t="s">
        <v>22</v>
      </c>
      <c r="B23" s="138"/>
      <c r="C23" s="138"/>
      <c r="D23" s="16">
        <v>776</v>
      </c>
      <c r="E23" s="17">
        <v>3.4126390782356304</v>
      </c>
      <c r="F23" s="16">
        <v>30</v>
      </c>
      <c r="G23" s="4">
        <v>3.865979381443299</v>
      </c>
    </row>
    <row r="24" spans="1:7" ht="25.5" customHeight="1" x14ac:dyDescent="0.2">
      <c r="A24" s="138" t="s">
        <v>23</v>
      </c>
      <c r="B24" s="138"/>
      <c r="C24" s="138"/>
      <c r="D24" s="16">
        <v>420</v>
      </c>
      <c r="E24" s="17">
        <v>1.8470469237873259</v>
      </c>
      <c r="F24" s="16">
        <v>29</v>
      </c>
      <c r="G24" s="4">
        <v>6.9047619047619051</v>
      </c>
    </row>
    <row r="25" spans="1:7" ht="22.15" customHeight="1" x14ac:dyDescent="0.2">
      <c r="A25" s="131" t="s">
        <v>24</v>
      </c>
      <c r="B25" s="131"/>
      <c r="C25" s="131"/>
      <c r="D25" s="16">
        <v>48</v>
      </c>
      <c r="E25" s="17">
        <v>0.21109107700426577</v>
      </c>
      <c r="F25" s="18">
        <v>5</v>
      </c>
      <c r="G25" s="4">
        <v>10.416666666666668</v>
      </c>
    </row>
    <row r="26" spans="1:7" ht="18" customHeight="1" x14ac:dyDescent="0.2">
      <c r="A26" s="131" t="s">
        <v>25</v>
      </c>
      <c r="B26" s="131"/>
      <c r="C26" s="131"/>
      <c r="D26" s="16">
        <v>115</v>
      </c>
      <c r="E26" s="17">
        <v>0.50573903865605341</v>
      </c>
      <c r="F26" s="18" t="s">
        <v>8</v>
      </c>
      <c r="G26" s="18" t="s">
        <v>8</v>
      </c>
    </row>
    <row r="27" spans="1:7" ht="15" customHeight="1" x14ac:dyDescent="0.2">
      <c r="A27" s="131" t="s">
        <v>26</v>
      </c>
      <c r="B27" s="131"/>
      <c r="C27" s="131"/>
      <c r="D27" s="16">
        <v>5</v>
      </c>
      <c r="E27" s="17">
        <v>2.1988653854611021E-2</v>
      </c>
      <c r="F27" s="18" t="s">
        <v>8</v>
      </c>
      <c r="G27" s="18" t="s">
        <v>8</v>
      </c>
    </row>
    <row r="28" spans="1:7" ht="15" customHeight="1" x14ac:dyDescent="0.2">
      <c r="A28" s="153" t="s">
        <v>27</v>
      </c>
      <c r="B28" s="153"/>
      <c r="C28" s="153"/>
      <c r="D28" s="19">
        <v>7</v>
      </c>
      <c r="E28" s="17">
        <v>3.0784115396455425E-2</v>
      </c>
      <c r="F28" s="18" t="s">
        <v>8</v>
      </c>
      <c r="G28" s="18" t="s">
        <v>8</v>
      </c>
    </row>
    <row r="29" spans="1:7" x14ac:dyDescent="0.2">
      <c r="A29" s="134" t="s">
        <v>28</v>
      </c>
      <c r="B29" s="134"/>
      <c r="C29" s="134"/>
      <c r="D29" s="20">
        <v>380</v>
      </c>
      <c r="E29" s="21">
        <v>1.6711376929504376</v>
      </c>
      <c r="F29" s="20">
        <v>10</v>
      </c>
      <c r="G29" s="21">
        <v>2.6315789473684208</v>
      </c>
    </row>
    <row r="30" spans="1:7" ht="25.5" customHeight="1" x14ac:dyDescent="0.2">
      <c r="A30" s="130" t="s">
        <v>29</v>
      </c>
      <c r="B30" s="130"/>
      <c r="C30" s="130"/>
      <c r="D30" s="130"/>
      <c r="E30" s="130"/>
      <c r="F30" s="130"/>
      <c r="G30" s="130"/>
    </row>
    <row r="31" spans="1:7" ht="23.25" customHeight="1" x14ac:dyDescent="0.2">
      <c r="A31" s="130" t="s">
        <v>30</v>
      </c>
      <c r="B31" s="130"/>
      <c r="C31" s="130"/>
      <c r="D31" s="130"/>
      <c r="E31" s="130"/>
      <c r="F31" s="130"/>
      <c r="G31" s="130"/>
    </row>
  </sheetData>
  <mergeCells count="35">
    <mergeCell ref="A5:C5"/>
    <mergeCell ref="F2:G2"/>
    <mergeCell ref="D2:E2"/>
    <mergeCell ref="G3:G4"/>
    <mergeCell ref="A1:G1"/>
    <mergeCell ref="A2:C4"/>
    <mergeCell ref="F3:F4"/>
    <mergeCell ref="D3:D4"/>
    <mergeCell ref="E3:E4"/>
    <mergeCell ref="A17:C17"/>
    <mergeCell ref="A18:C18"/>
    <mergeCell ref="A19:C19"/>
    <mergeCell ref="A20:C20"/>
    <mergeCell ref="A6:C6"/>
    <mergeCell ref="A7:C7"/>
    <mergeCell ref="A8:C8"/>
    <mergeCell ref="A9:C9"/>
    <mergeCell ref="A10:C10"/>
    <mergeCell ref="A11:C11"/>
    <mergeCell ref="A12:C12"/>
    <mergeCell ref="A13:C13"/>
    <mergeCell ref="A14:C14"/>
    <mergeCell ref="A15:C15"/>
    <mergeCell ref="A16:C16"/>
    <mergeCell ref="A21:C21"/>
    <mergeCell ref="A22:C22"/>
    <mergeCell ref="A29:C29"/>
    <mergeCell ref="A30:G30"/>
    <mergeCell ref="A31:G31"/>
    <mergeCell ref="A23:C23"/>
    <mergeCell ref="A24:C24"/>
    <mergeCell ref="A25:C25"/>
    <mergeCell ref="A26:C26"/>
    <mergeCell ref="A28:C28"/>
    <mergeCell ref="A27:C27"/>
  </mergeCells>
  <pageMargins left="0.78740157480314965" right="0.11811023622047245"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19" workbookViewId="0">
      <selection activeCell="A28" sqref="A28:C28"/>
    </sheetView>
  </sheetViews>
  <sheetFormatPr baseColWidth="10" defaultColWidth="11.42578125" defaultRowHeight="12.75" x14ac:dyDescent="0.2"/>
  <cols>
    <col min="1" max="2" width="11.42578125" style="29"/>
    <col min="3" max="3" width="19" style="29" customWidth="1"/>
    <col min="4" max="5" width="10.85546875" style="29" customWidth="1"/>
    <col min="6" max="7" width="11.42578125" style="29" customWidth="1"/>
    <col min="8" max="16384" width="11.42578125" style="29"/>
  </cols>
  <sheetData>
    <row r="1" spans="1:7" ht="57.75" customHeight="1" x14ac:dyDescent="0.2">
      <c r="A1" s="163" t="s">
        <v>78</v>
      </c>
      <c r="B1" s="163"/>
      <c r="C1" s="163"/>
      <c r="D1" s="163"/>
      <c r="E1" s="163"/>
      <c r="F1" s="163"/>
      <c r="G1" s="163"/>
    </row>
    <row r="2" spans="1:7" ht="27" customHeight="1" x14ac:dyDescent="0.2">
      <c r="A2" s="169" t="s">
        <v>0</v>
      </c>
      <c r="B2" s="169"/>
      <c r="C2" s="169"/>
      <c r="D2" s="168" t="s">
        <v>71</v>
      </c>
      <c r="E2" s="168"/>
      <c r="F2" s="154" t="s">
        <v>70</v>
      </c>
      <c r="G2" s="154"/>
    </row>
    <row r="3" spans="1:7" ht="23.25" customHeight="1" x14ac:dyDescent="0.2">
      <c r="A3" s="170"/>
      <c r="B3" s="170"/>
      <c r="C3" s="170"/>
      <c r="D3" s="52" t="s">
        <v>1</v>
      </c>
      <c r="E3" s="50" t="s">
        <v>2</v>
      </c>
      <c r="F3" s="51" t="s">
        <v>1</v>
      </c>
      <c r="G3" s="50" t="s">
        <v>2</v>
      </c>
    </row>
    <row r="4" spans="1:7" x14ac:dyDescent="0.2">
      <c r="A4" s="164" t="s">
        <v>3</v>
      </c>
      <c r="B4" s="164"/>
      <c r="C4" s="164"/>
      <c r="D4" s="49">
        <v>25643</v>
      </c>
      <c r="E4" s="49">
        <v>100</v>
      </c>
      <c r="F4" s="49">
        <v>2142</v>
      </c>
      <c r="G4" s="48">
        <v>8.3534825676624287</v>
      </c>
    </row>
    <row r="5" spans="1:7" x14ac:dyDescent="0.2">
      <c r="A5" s="165" t="s">
        <v>4</v>
      </c>
      <c r="B5" s="165"/>
      <c r="C5" s="165"/>
      <c r="D5" s="41"/>
      <c r="E5" s="41"/>
      <c r="F5" s="41"/>
      <c r="G5" s="48"/>
    </row>
    <row r="6" spans="1:7" x14ac:dyDescent="0.2">
      <c r="A6" s="166" t="s">
        <v>5</v>
      </c>
      <c r="B6" s="166"/>
      <c r="C6" s="166"/>
      <c r="D6" s="40">
        <f>221+349</f>
        <v>570</v>
      </c>
      <c r="E6" s="77">
        <v>2.222828842179152</v>
      </c>
      <c r="F6" s="47">
        <f>37+14</f>
        <v>51</v>
      </c>
      <c r="G6" s="46">
        <v>8.9473684210526319</v>
      </c>
    </row>
    <row r="7" spans="1:7" x14ac:dyDescent="0.2">
      <c r="A7" s="167" t="s">
        <v>6</v>
      </c>
      <c r="B7" s="167"/>
      <c r="C7" s="167"/>
      <c r="D7" s="40">
        <f>209+121</f>
        <v>330</v>
      </c>
      <c r="E7" s="77">
        <v>1.2869009086300354</v>
      </c>
      <c r="F7" s="36">
        <f>2+2</f>
        <v>4</v>
      </c>
      <c r="G7" s="46">
        <v>1.2121212121212122</v>
      </c>
    </row>
    <row r="8" spans="1:7" x14ac:dyDescent="0.2">
      <c r="A8" s="166" t="s">
        <v>7</v>
      </c>
      <c r="B8" s="166"/>
      <c r="C8" s="166"/>
      <c r="D8" s="40">
        <v>6</v>
      </c>
      <c r="E8" s="77">
        <v>2.3398198338727919E-2</v>
      </c>
      <c r="F8" s="43" t="s">
        <v>8</v>
      </c>
      <c r="G8" s="43" t="s">
        <v>8</v>
      </c>
    </row>
    <row r="9" spans="1:7" x14ac:dyDescent="0.2">
      <c r="A9" s="174" t="s">
        <v>9</v>
      </c>
      <c r="B9" s="174"/>
      <c r="C9" s="174"/>
      <c r="D9" s="45"/>
      <c r="E9" s="77"/>
      <c r="F9" s="45"/>
      <c r="G9" s="34"/>
    </row>
    <row r="10" spans="1:7" x14ac:dyDescent="0.2">
      <c r="A10" s="166" t="s">
        <v>69</v>
      </c>
      <c r="B10" s="166"/>
      <c r="C10" s="166"/>
      <c r="D10" s="44">
        <f>3208+12+7</f>
        <v>3227</v>
      </c>
      <c r="E10" s="77">
        <v>12.584331006512498</v>
      </c>
      <c r="F10" s="43" t="s">
        <v>8</v>
      </c>
      <c r="G10" s="43" t="s">
        <v>8</v>
      </c>
    </row>
    <row r="11" spans="1:7" x14ac:dyDescent="0.2">
      <c r="A11" s="176" t="s">
        <v>68</v>
      </c>
      <c r="B11" s="176"/>
      <c r="C11" s="176"/>
      <c r="D11" s="40">
        <f>122+35</f>
        <v>157</v>
      </c>
      <c r="E11" s="77">
        <v>0.61225285653004713</v>
      </c>
      <c r="F11" s="42">
        <v>5</v>
      </c>
      <c r="G11" s="34">
        <v>3.1847133757961785</v>
      </c>
    </row>
    <row r="12" spans="1:7" x14ac:dyDescent="0.2">
      <c r="A12" s="174" t="s">
        <v>67</v>
      </c>
      <c r="B12" s="174"/>
      <c r="C12" s="174"/>
      <c r="D12" s="40"/>
      <c r="E12" s="77"/>
      <c r="F12" s="42"/>
      <c r="G12" s="34"/>
    </row>
    <row r="13" spans="1:7" x14ac:dyDescent="0.2">
      <c r="A13" s="176" t="s">
        <v>66</v>
      </c>
      <c r="B13" s="176"/>
      <c r="C13" s="176"/>
      <c r="D13" s="40">
        <v>1</v>
      </c>
      <c r="E13" s="77">
        <v>3.8996997231213197E-3</v>
      </c>
      <c r="F13" s="42" t="s">
        <v>8</v>
      </c>
      <c r="G13" s="42" t="s">
        <v>8</v>
      </c>
    </row>
    <row r="14" spans="1:7" x14ac:dyDescent="0.2">
      <c r="A14" s="174" t="s">
        <v>12</v>
      </c>
      <c r="B14" s="174"/>
      <c r="C14" s="174"/>
      <c r="D14" s="41"/>
      <c r="E14" s="77"/>
      <c r="F14" s="41"/>
      <c r="G14" s="34"/>
    </row>
    <row r="15" spans="1:7" x14ac:dyDescent="0.2">
      <c r="A15" s="166" t="s">
        <v>13</v>
      </c>
      <c r="B15" s="166"/>
      <c r="C15" s="166"/>
      <c r="D15" s="40">
        <v>13257</v>
      </c>
      <c r="E15" s="77">
        <v>51.698319229419333</v>
      </c>
      <c r="F15" s="40">
        <v>1279</v>
      </c>
      <c r="G15" s="34">
        <v>9.6477332729878551</v>
      </c>
    </row>
    <row r="16" spans="1:7" x14ac:dyDescent="0.2">
      <c r="A16" s="166" t="s">
        <v>14</v>
      </c>
      <c r="B16" s="166"/>
      <c r="C16" s="166"/>
      <c r="D16" s="40">
        <v>410</v>
      </c>
      <c r="E16" s="77">
        <v>1.5988768864797411</v>
      </c>
      <c r="F16" s="36">
        <v>44</v>
      </c>
      <c r="G16" s="34">
        <v>10.731707317073171</v>
      </c>
    </row>
    <row r="17" spans="1:7" ht="39.75" customHeight="1" x14ac:dyDescent="0.2">
      <c r="A17" s="167" t="s">
        <v>15</v>
      </c>
      <c r="B17" s="167"/>
      <c r="C17" s="167"/>
      <c r="D17" s="40">
        <v>75</v>
      </c>
      <c r="E17" s="77">
        <v>0.292477479234099</v>
      </c>
      <c r="F17" s="36">
        <v>1</v>
      </c>
      <c r="G17" s="34">
        <v>1.3333333333333335</v>
      </c>
    </row>
    <row r="18" spans="1:7" x14ac:dyDescent="0.2">
      <c r="A18" s="165" t="s">
        <v>16</v>
      </c>
      <c r="B18" s="165"/>
      <c r="C18" s="165"/>
      <c r="D18" s="41"/>
      <c r="E18" s="77"/>
      <c r="F18" s="41"/>
      <c r="G18" s="34"/>
    </row>
    <row r="19" spans="1:7" x14ac:dyDescent="0.2">
      <c r="A19" s="166" t="s">
        <v>17</v>
      </c>
      <c r="B19" s="166"/>
      <c r="C19" s="166"/>
      <c r="D19" s="40">
        <f>1049+11+60</f>
        <v>1120</v>
      </c>
      <c r="E19" s="77">
        <v>4.3676636898958776</v>
      </c>
      <c r="F19" s="36">
        <v>108</v>
      </c>
      <c r="G19" s="34">
        <v>9.6428571428571441</v>
      </c>
    </row>
    <row r="20" spans="1:7" x14ac:dyDescent="0.2">
      <c r="A20" s="166" t="s">
        <v>18</v>
      </c>
      <c r="B20" s="166"/>
      <c r="C20" s="166"/>
      <c r="D20" s="40">
        <f>4293+35+17+4+1+2+385</f>
        <v>4737</v>
      </c>
      <c r="E20" s="77">
        <v>18.472877588425689</v>
      </c>
      <c r="F20" s="36">
        <f>386+12+1</f>
        <v>399</v>
      </c>
      <c r="G20" s="34">
        <v>8.4230525649145029</v>
      </c>
    </row>
    <row r="21" spans="1:7" x14ac:dyDescent="0.2">
      <c r="A21" s="165" t="s">
        <v>19</v>
      </c>
      <c r="B21" s="165"/>
      <c r="C21" s="165"/>
      <c r="D21" s="39"/>
      <c r="E21" s="77"/>
      <c r="F21" s="39"/>
      <c r="G21" s="34"/>
    </row>
    <row r="22" spans="1:7" ht="18.600000000000001" customHeight="1" x14ac:dyDescent="0.2">
      <c r="A22" s="167" t="s">
        <v>20</v>
      </c>
      <c r="B22" s="167"/>
      <c r="C22" s="167"/>
      <c r="D22" s="36">
        <f>1+104+164</f>
        <v>269</v>
      </c>
      <c r="E22" s="77">
        <v>1.0490192255196349</v>
      </c>
      <c r="F22" s="36">
        <v>3</v>
      </c>
      <c r="G22" s="34">
        <v>1.1152416356877324</v>
      </c>
    </row>
    <row r="23" spans="1:7" ht="15.75" customHeight="1" x14ac:dyDescent="0.2">
      <c r="A23" s="167" t="s">
        <v>21</v>
      </c>
      <c r="B23" s="167"/>
      <c r="C23" s="167"/>
      <c r="D23" s="36">
        <f>21+4+1</f>
        <v>26</v>
      </c>
      <c r="E23" s="77">
        <v>0.10139219280115432</v>
      </c>
      <c r="F23" s="35">
        <v>1</v>
      </c>
      <c r="G23" s="34">
        <v>3.8461538461538463</v>
      </c>
    </row>
    <row r="24" spans="1:7" ht="15.75" customHeight="1" x14ac:dyDescent="0.2">
      <c r="A24" s="165" t="s">
        <v>65</v>
      </c>
      <c r="B24" s="165"/>
      <c r="C24" s="165"/>
      <c r="D24" s="33"/>
      <c r="E24" s="77"/>
      <c r="F24" s="38"/>
      <c r="G24" s="34"/>
    </row>
    <row r="25" spans="1:7" ht="28.5" customHeight="1" x14ac:dyDescent="0.2">
      <c r="A25" s="167" t="s">
        <v>64</v>
      </c>
      <c r="B25" s="167"/>
      <c r="C25" s="167"/>
      <c r="D25" s="36">
        <v>3</v>
      </c>
      <c r="E25" s="77">
        <v>1.169909916936396E-2</v>
      </c>
      <c r="F25" s="35" t="s">
        <v>8</v>
      </c>
      <c r="G25" s="35" t="s">
        <v>8</v>
      </c>
    </row>
    <row r="26" spans="1:7" ht="27.75" customHeight="1" x14ac:dyDescent="0.2">
      <c r="A26" s="173" t="s">
        <v>22</v>
      </c>
      <c r="B26" s="173"/>
      <c r="C26" s="173"/>
      <c r="D26" s="33">
        <f>507+8</f>
        <v>515</v>
      </c>
      <c r="E26" s="77">
        <v>2.0083453574074794</v>
      </c>
      <c r="F26" s="33">
        <v>11</v>
      </c>
      <c r="G26" s="34">
        <v>2.1359223300970873</v>
      </c>
    </row>
    <row r="27" spans="1:7" ht="25.5" customHeight="1" x14ac:dyDescent="0.2">
      <c r="A27" s="173" t="s">
        <v>23</v>
      </c>
      <c r="B27" s="173"/>
      <c r="C27" s="173"/>
      <c r="D27" s="33">
        <v>474</v>
      </c>
      <c r="E27" s="77">
        <v>1.8484576687595056</v>
      </c>
      <c r="F27" s="33">
        <v>219</v>
      </c>
      <c r="G27" s="34">
        <v>46.202531645569621</v>
      </c>
    </row>
    <row r="28" spans="1:7" ht="18" customHeight="1" x14ac:dyDescent="0.2">
      <c r="A28" s="172" t="s">
        <v>24</v>
      </c>
      <c r="B28" s="172"/>
      <c r="C28" s="172"/>
      <c r="D28" s="33">
        <v>36</v>
      </c>
      <c r="E28" s="77">
        <v>0.14038919003236749</v>
      </c>
      <c r="F28" s="32">
        <v>6</v>
      </c>
      <c r="G28" s="34">
        <v>16.666666666666664</v>
      </c>
    </row>
    <row r="29" spans="1:7" ht="18" customHeight="1" x14ac:dyDescent="0.2">
      <c r="A29" s="172" t="s">
        <v>63</v>
      </c>
      <c r="B29" s="172"/>
      <c r="C29" s="172"/>
      <c r="D29" s="33">
        <v>107</v>
      </c>
      <c r="E29" s="77">
        <v>0.41726787037398122</v>
      </c>
      <c r="F29" s="32" t="s">
        <v>8</v>
      </c>
      <c r="G29" s="32" t="s">
        <v>8</v>
      </c>
    </row>
    <row r="30" spans="1:7" ht="15" customHeight="1" x14ac:dyDescent="0.2">
      <c r="A30" s="172" t="s">
        <v>26</v>
      </c>
      <c r="B30" s="172"/>
      <c r="C30" s="172"/>
      <c r="D30" s="33">
        <v>2</v>
      </c>
      <c r="E30" s="77">
        <v>7.7993994462426395E-3</v>
      </c>
      <c r="F30" s="32" t="s">
        <v>8</v>
      </c>
      <c r="G30" s="32" t="s">
        <v>8</v>
      </c>
    </row>
    <row r="31" spans="1:7" ht="15" customHeight="1" x14ac:dyDescent="0.2">
      <c r="A31" s="172" t="s">
        <v>25</v>
      </c>
      <c r="B31" s="172"/>
      <c r="C31" s="172"/>
      <c r="D31" s="33">
        <v>21</v>
      </c>
      <c r="E31" s="77">
        <v>8.1893694185547705E-2</v>
      </c>
      <c r="F31" s="32" t="s">
        <v>8</v>
      </c>
      <c r="G31" s="32" t="s">
        <v>8</v>
      </c>
    </row>
    <row r="32" spans="1:7" x14ac:dyDescent="0.2">
      <c r="A32" s="175" t="s">
        <v>28</v>
      </c>
      <c r="B32" s="175"/>
      <c r="C32" s="175"/>
      <c r="D32" s="31">
        <v>300</v>
      </c>
      <c r="E32" s="78">
        <v>1.169909916936396</v>
      </c>
      <c r="F32" s="31">
        <v>11</v>
      </c>
      <c r="G32" s="30">
        <v>3.6666666666666665</v>
      </c>
    </row>
    <row r="33" spans="1:7" ht="25.5" customHeight="1" x14ac:dyDescent="0.2">
      <c r="A33" s="171" t="s">
        <v>29</v>
      </c>
      <c r="B33" s="171"/>
      <c r="C33" s="171"/>
      <c r="D33" s="171"/>
      <c r="E33" s="171"/>
      <c r="F33" s="171"/>
      <c r="G33" s="171"/>
    </row>
    <row r="34" spans="1:7" ht="23.25" customHeight="1" x14ac:dyDescent="0.2">
      <c r="A34" s="171" t="s">
        <v>30</v>
      </c>
      <c r="B34" s="171"/>
      <c r="C34" s="171"/>
      <c r="D34" s="171"/>
      <c r="E34" s="171"/>
      <c r="F34" s="171"/>
      <c r="G34" s="171"/>
    </row>
  </sheetData>
  <mergeCells count="35">
    <mergeCell ref="A32:C32"/>
    <mergeCell ref="A10:C10"/>
    <mergeCell ref="A11:C11"/>
    <mergeCell ref="A12:C12"/>
    <mergeCell ref="A13:C13"/>
    <mergeCell ref="A15:C15"/>
    <mergeCell ref="A16:C16"/>
    <mergeCell ref="A9:C9"/>
    <mergeCell ref="A14:C14"/>
    <mergeCell ref="A27:C27"/>
    <mergeCell ref="A22:C22"/>
    <mergeCell ref="A20:C20"/>
    <mergeCell ref="A21:C21"/>
    <mergeCell ref="A8:C8"/>
    <mergeCell ref="A2:C3"/>
    <mergeCell ref="F2:G2"/>
    <mergeCell ref="A34:G34"/>
    <mergeCell ref="A28:C28"/>
    <mergeCell ref="A29:C29"/>
    <mergeCell ref="A30:C30"/>
    <mergeCell ref="A31:C31"/>
    <mergeCell ref="A17:C17"/>
    <mergeCell ref="A18:C18"/>
    <mergeCell ref="A19:C19"/>
    <mergeCell ref="A33:G33"/>
    <mergeCell ref="A23:C23"/>
    <mergeCell ref="A24:C24"/>
    <mergeCell ref="A25:C25"/>
    <mergeCell ref="A26:C26"/>
    <mergeCell ref="A1:G1"/>
    <mergeCell ref="A4:C4"/>
    <mergeCell ref="A5:C5"/>
    <mergeCell ref="A6:C6"/>
    <mergeCell ref="A7:C7"/>
    <mergeCell ref="D2:E2"/>
  </mergeCells>
  <pageMargins left="0.5118110236220472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D21" sqref="D21"/>
    </sheetView>
  </sheetViews>
  <sheetFormatPr baseColWidth="10" defaultColWidth="11.42578125" defaultRowHeight="12.75" x14ac:dyDescent="0.2"/>
  <cols>
    <col min="1" max="2" width="11.42578125" style="29"/>
    <col min="3" max="3" width="19" style="29" customWidth="1"/>
    <col min="4" max="7" width="11.42578125" style="29" customWidth="1"/>
    <col min="8" max="16384" width="11.42578125" style="29"/>
  </cols>
  <sheetData>
    <row r="1" spans="1:14" ht="60.75" customHeight="1" x14ac:dyDescent="0.2">
      <c r="A1" s="163" t="s">
        <v>79</v>
      </c>
      <c r="B1" s="184"/>
      <c r="C1" s="184"/>
      <c r="D1" s="184"/>
      <c r="E1" s="184"/>
      <c r="F1" s="184"/>
      <c r="G1" s="184"/>
      <c r="H1" s="63"/>
      <c r="I1" s="64"/>
      <c r="J1" s="63"/>
      <c r="K1" s="62"/>
    </row>
    <row r="2" spans="1:14" ht="27" customHeight="1" x14ac:dyDescent="0.2">
      <c r="A2" s="169" t="s">
        <v>0</v>
      </c>
      <c r="B2" s="169"/>
      <c r="C2" s="169"/>
      <c r="D2" s="185" t="s">
        <v>76</v>
      </c>
      <c r="E2" s="185"/>
      <c r="F2" s="186" t="s">
        <v>89</v>
      </c>
      <c r="G2" s="186"/>
    </row>
    <row r="3" spans="1:14" ht="16.5" customHeight="1" x14ac:dyDescent="0.2">
      <c r="A3" s="170"/>
      <c r="B3" s="170"/>
      <c r="C3" s="170"/>
      <c r="D3" s="61" t="s">
        <v>1</v>
      </c>
      <c r="E3" s="50" t="s">
        <v>2</v>
      </c>
      <c r="F3" s="61" t="s">
        <v>1</v>
      </c>
      <c r="G3" s="50" t="s">
        <v>2</v>
      </c>
      <c r="I3" s="60"/>
    </row>
    <row r="4" spans="1:14" x14ac:dyDescent="0.2">
      <c r="A4" s="164" t="s">
        <v>3</v>
      </c>
      <c r="B4" s="164"/>
      <c r="C4" s="164"/>
      <c r="D4" s="49">
        <v>25247</v>
      </c>
      <c r="E4" s="48">
        <v>100</v>
      </c>
      <c r="F4" s="49">
        <v>2508</v>
      </c>
      <c r="G4" s="48">
        <v>9.9338535271517419</v>
      </c>
      <c r="K4" s="164"/>
      <c r="L4" s="164"/>
      <c r="M4" s="164"/>
      <c r="N4" s="49"/>
    </row>
    <row r="5" spans="1:14" x14ac:dyDescent="0.2">
      <c r="A5" s="164" t="s">
        <v>4</v>
      </c>
      <c r="B5" s="164"/>
      <c r="C5" s="164"/>
      <c r="D5" s="41"/>
      <c r="E5" s="65"/>
      <c r="F5" s="49"/>
      <c r="G5" s="48"/>
      <c r="K5" s="164"/>
      <c r="L5" s="164"/>
      <c r="M5" s="164"/>
      <c r="N5" s="49"/>
    </row>
    <row r="6" spans="1:14" x14ac:dyDescent="0.2">
      <c r="A6" s="166" t="s">
        <v>5</v>
      </c>
      <c r="B6" s="166"/>
      <c r="C6" s="166"/>
      <c r="D6" s="40">
        <v>676</v>
      </c>
      <c r="E6" s="34">
        <v>2.6775458470313303</v>
      </c>
      <c r="F6" s="47">
        <v>43</v>
      </c>
      <c r="G6" s="46">
        <v>6.3609467455621305</v>
      </c>
      <c r="K6" s="176"/>
      <c r="L6" s="176"/>
      <c r="M6" s="176"/>
      <c r="N6" s="40"/>
    </row>
    <row r="7" spans="1:14" x14ac:dyDescent="0.2">
      <c r="A7" s="167" t="s">
        <v>6</v>
      </c>
      <c r="B7" s="167"/>
      <c r="C7" s="167"/>
      <c r="D7" s="40">
        <v>354</v>
      </c>
      <c r="E7" s="34">
        <v>1.4021467897175903</v>
      </c>
      <c r="F7" s="36">
        <v>3</v>
      </c>
      <c r="G7" s="46">
        <v>0.84745762711864403</v>
      </c>
      <c r="K7" s="166"/>
      <c r="L7" s="166"/>
      <c r="M7" s="166"/>
      <c r="N7" s="40"/>
    </row>
    <row r="8" spans="1:14" x14ac:dyDescent="0.2">
      <c r="A8" s="166" t="s">
        <v>7</v>
      </c>
      <c r="B8" s="166"/>
      <c r="C8" s="166"/>
      <c r="D8" s="40">
        <v>2</v>
      </c>
      <c r="E8" s="34">
        <v>7.9217332752406222E-3</v>
      </c>
      <c r="F8" s="42">
        <v>1</v>
      </c>
      <c r="G8" s="46">
        <v>50</v>
      </c>
      <c r="K8" s="166"/>
      <c r="L8" s="166"/>
      <c r="M8" s="166"/>
      <c r="N8" s="40"/>
    </row>
    <row r="9" spans="1:14" x14ac:dyDescent="0.2">
      <c r="A9" s="183" t="s">
        <v>9</v>
      </c>
      <c r="B9" s="183"/>
      <c r="C9" s="183"/>
      <c r="D9" s="45"/>
      <c r="E9" s="65"/>
      <c r="F9" s="59"/>
      <c r="G9" s="48"/>
      <c r="K9" s="183"/>
      <c r="L9" s="183"/>
      <c r="M9" s="183"/>
      <c r="N9" s="49"/>
    </row>
    <row r="10" spans="1:14" x14ac:dyDescent="0.2">
      <c r="A10" s="176" t="s">
        <v>68</v>
      </c>
      <c r="B10" s="176"/>
      <c r="C10" s="176"/>
      <c r="D10" s="40">
        <v>1377</v>
      </c>
      <c r="E10" s="34">
        <v>5.454113360003169</v>
      </c>
      <c r="F10" s="42">
        <v>5</v>
      </c>
      <c r="G10" s="46">
        <v>0.36310820624546114</v>
      </c>
      <c r="K10" s="176"/>
      <c r="L10" s="176"/>
      <c r="M10" s="176"/>
      <c r="N10" s="40"/>
    </row>
    <row r="11" spans="1:14" ht="35.25" customHeight="1" x14ac:dyDescent="0.2">
      <c r="A11" s="167" t="s">
        <v>15</v>
      </c>
      <c r="B11" s="167"/>
      <c r="C11" s="167"/>
      <c r="D11" s="40">
        <v>42</v>
      </c>
      <c r="E11" s="34">
        <v>0.16635639878005307</v>
      </c>
      <c r="F11" s="36">
        <v>2</v>
      </c>
      <c r="G11" s="46">
        <v>4.7619047619047619</v>
      </c>
      <c r="K11" s="167"/>
      <c r="L11" s="167"/>
      <c r="M11" s="167"/>
      <c r="N11" s="40"/>
    </row>
    <row r="12" spans="1:14" x14ac:dyDescent="0.2">
      <c r="A12" s="183" t="s">
        <v>12</v>
      </c>
      <c r="B12" s="183"/>
      <c r="C12" s="183"/>
      <c r="D12" s="41"/>
      <c r="E12" s="65"/>
      <c r="F12" s="49"/>
      <c r="G12" s="48"/>
      <c r="K12" s="183"/>
      <c r="L12" s="183"/>
      <c r="M12" s="183"/>
      <c r="N12" s="49"/>
    </row>
    <row r="13" spans="1:14" x14ac:dyDescent="0.2">
      <c r="A13" s="166" t="s">
        <v>13</v>
      </c>
      <c r="B13" s="166"/>
      <c r="C13" s="166"/>
      <c r="D13" s="40">
        <v>14159</v>
      </c>
      <c r="E13" s="34">
        <v>56.081910722065984</v>
      </c>
      <c r="F13" s="40">
        <v>1590</v>
      </c>
      <c r="G13" s="46">
        <v>11.229606610636345</v>
      </c>
      <c r="K13" s="166"/>
      <c r="L13" s="166"/>
      <c r="M13" s="166"/>
      <c r="N13" s="44"/>
    </row>
    <row r="14" spans="1:14" x14ac:dyDescent="0.2">
      <c r="A14" s="166" t="s">
        <v>14</v>
      </c>
      <c r="B14" s="166"/>
      <c r="C14" s="166"/>
      <c r="D14" s="40">
        <v>474</v>
      </c>
      <c r="E14" s="34">
        <v>1.8774507862320278</v>
      </c>
      <c r="F14" s="36">
        <v>39</v>
      </c>
      <c r="G14" s="46">
        <v>8.2278481012658222</v>
      </c>
      <c r="K14" s="166"/>
      <c r="L14" s="166"/>
      <c r="M14" s="166"/>
      <c r="N14" s="40"/>
    </row>
    <row r="15" spans="1:14" x14ac:dyDescent="0.2">
      <c r="A15" s="164" t="s">
        <v>16</v>
      </c>
      <c r="B15" s="164"/>
      <c r="C15" s="164"/>
      <c r="D15" s="41"/>
      <c r="E15" s="65"/>
      <c r="F15" s="49"/>
      <c r="G15" s="48"/>
      <c r="K15" s="166"/>
      <c r="L15" s="166"/>
      <c r="M15" s="166"/>
      <c r="N15" s="40"/>
    </row>
    <row r="16" spans="1:14" x14ac:dyDescent="0.2">
      <c r="A16" s="166" t="s">
        <v>17</v>
      </c>
      <c r="B16" s="166"/>
      <c r="C16" s="166"/>
      <c r="D16" s="40">
        <v>1191</v>
      </c>
      <c r="E16" s="34">
        <v>4.7173921654057906</v>
      </c>
      <c r="F16" s="36">
        <v>122</v>
      </c>
      <c r="G16" s="46">
        <v>10.243492863140219</v>
      </c>
      <c r="K16" s="164"/>
      <c r="L16" s="164"/>
      <c r="M16" s="164"/>
      <c r="N16" s="49"/>
    </row>
    <row r="17" spans="1:14" x14ac:dyDescent="0.2">
      <c r="A17" s="166" t="s">
        <v>18</v>
      </c>
      <c r="B17" s="166"/>
      <c r="C17" s="166"/>
      <c r="D17" s="40">
        <v>5305</v>
      </c>
      <c r="E17" s="34">
        <v>21.012397512575749</v>
      </c>
      <c r="F17" s="36">
        <v>449</v>
      </c>
      <c r="G17" s="46">
        <v>8.4637134778510834</v>
      </c>
      <c r="K17" s="166"/>
      <c r="L17" s="166"/>
      <c r="M17" s="166"/>
      <c r="N17" s="40"/>
    </row>
    <row r="18" spans="1:14" x14ac:dyDescent="0.2">
      <c r="A18" s="164" t="s">
        <v>19</v>
      </c>
      <c r="B18" s="164"/>
      <c r="C18" s="164"/>
      <c r="D18" s="39"/>
      <c r="E18" s="65"/>
      <c r="F18" s="58"/>
      <c r="G18" s="48"/>
      <c r="K18" s="166"/>
      <c r="L18" s="166"/>
      <c r="M18" s="166"/>
      <c r="N18" s="40"/>
    </row>
    <row r="19" spans="1:14" ht="19.149999999999999" customHeight="1" x14ac:dyDescent="0.2">
      <c r="A19" s="167" t="s">
        <v>20</v>
      </c>
      <c r="B19" s="167"/>
      <c r="C19" s="167"/>
      <c r="D19" s="36">
        <v>357</v>
      </c>
      <c r="E19" s="34">
        <v>1.4140293896304512</v>
      </c>
      <c r="F19" s="36">
        <v>4</v>
      </c>
      <c r="G19" s="46">
        <v>1.1204481792717087</v>
      </c>
      <c r="K19" s="164"/>
      <c r="L19" s="164"/>
      <c r="M19" s="164"/>
      <c r="N19" s="58"/>
    </row>
    <row r="20" spans="1:14" ht="15.75" customHeight="1" x14ac:dyDescent="0.2">
      <c r="A20" s="167" t="s">
        <v>75</v>
      </c>
      <c r="B20" s="167"/>
      <c r="C20" s="167"/>
      <c r="D20" s="36">
        <v>3</v>
      </c>
      <c r="E20" s="34">
        <v>1.1882599912860935E-2</v>
      </c>
      <c r="F20" s="35" t="s">
        <v>8</v>
      </c>
      <c r="G20" s="35" t="s">
        <v>8</v>
      </c>
      <c r="K20" s="167"/>
      <c r="L20" s="167"/>
      <c r="M20" s="167"/>
      <c r="N20" s="36"/>
    </row>
    <row r="21" spans="1:14" ht="27.75" customHeight="1" x14ac:dyDescent="0.2">
      <c r="A21" s="181" t="s">
        <v>22</v>
      </c>
      <c r="B21" s="181"/>
      <c r="C21" s="181"/>
      <c r="D21" s="54">
        <v>430</v>
      </c>
      <c r="E21" s="65">
        <v>1.703172654176734</v>
      </c>
      <c r="F21" s="54">
        <v>6</v>
      </c>
      <c r="G21" s="48">
        <v>1.3953488372093024</v>
      </c>
      <c r="K21" s="167"/>
      <c r="L21" s="167"/>
      <c r="M21" s="167"/>
      <c r="N21" s="36"/>
    </row>
    <row r="22" spans="1:14" ht="25.5" customHeight="1" x14ac:dyDescent="0.2">
      <c r="A22" s="181" t="s">
        <v>23</v>
      </c>
      <c r="B22" s="181"/>
      <c r="C22" s="181"/>
      <c r="D22" s="54">
        <v>457</v>
      </c>
      <c r="E22" s="65">
        <v>1.8101160533924823</v>
      </c>
      <c r="F22" s="54">
        <v>234</v>
      </c>
      <c r="G22" s="48">
        <v>51.203501094091905</v>
      </c>
      <c r="K22" s="178"/>
      <c r="L22" s="167"/>
      <c r="M22" s="167"/>
      <c r="N22" s="54"/>
    </row>
    <row r="23" spans="1:14" ht="25.5" customHeight="1" x14ac:dyDescent="0.2">
      <c r="A23" s="178" t="s">
        <v>74</v>
      </c>
      <c r="B23" s="178"/>
      <c r="C23" s="178"/>
      <c r="D23" s="54">
        <v>24</v>
      </c>
      <c r="E23" s="65">
        <v>9.506079930288748E-2</v>
      </c>
      <c r="F23" s="57">
        <v>3</v>
      </c>
      <c r="G23" s="48">
        <v>12.5</v>
      </c>
      <c r="K23" s="167"/>
      <c r="L23" s="167"/>
      <c r="M23" s="167"/>
      <c r="N23" s="36"/>
    </row>
    <row r="24" spans="1:14" ht="15" customHeight="1" x14ac:dyDescent="0.2">
      <c r="A24" s="179" t="s">
        <v>73</v>
      </c>
      <c r="B24" s="179"/>
      <c r="C24" s="179"/>
      <c r="D24" s="33">
        <v>20</v>
      </c>
      <c r="E24" s="65">
        <v>7.9217332752406236E-2</v>
      </c>
      <c r="F24" s="57" t="s">
        <v>8</v>
      </c>
      <c r="G24" s="57" t="s">
        <v>8</v>
      </c>
      <c r="K24" s="37"/>
      <c r="L24" s="37"/>
      <c r="M24" s="37"/>
      <c r="N24" s="36"/>
    </row>
    <row r="25" spans="1:14" x14ac:dyDescent="0.2">
      <c r="A25" s="180" t="s">
        <v>28</v>
      </c>
      <c r="B25" s="180"/>
      <c r="C25" s="180"/>
      <c r="D25" s="56">
        <v>376</v>
      </c>
      <c r="E25" s="65">
        <v>1.4892858557452371</v>
      </c>
      <c r="F25" s="56">
        <v>7</v>
      </c>
      <c r="G25" s="83">
        <v>1.8617021276595744</v>
      </c>
      <c r="K25" s="181"/>
      <c r="L25" s="181"/>
      <c r="M25" s="181"/>
      <c r="N25" s="54"/>
    </row>
    <row r="26" spans="1:14" ht="29.45" customHeight="1" x14ac:dyDescent="0.2">
      <c r="A26" s="182" t="s">
        <v>72</v>
      </c>
      <c r="B26" s="182"/>
      <c r="C26" s="182"/>
      <c r="D26" s="182"/>
      <c r="E26" s="182"/>
      <c r="F26" s="182"/>
      <c r="G26" s="182"/>
      <c r="K26" s="55"/>
      <c r="L26" s="55"/>
      <c r="M26" s="55"/>
      <c r="N26" s="54"/>
    </row>
    <row r="27" spans="1:14" ht="25.5" customHeight="1" x14ac:dyDescent="0.2">
      <c r="A27" s="171" t="s">
        <v>29</v>
      </c>
      <c r="B27" s="171"/>
      <c r="C27" s="171"/>
      <c r="D27" s="171"/>
      <c r="E27" s="171"/>
      <c r="F27" s="171"/>
      <c r="G27" s="171"/>
      <c r="K27" s="181"/>
      <c r="L27" s="181"/>
      <c r="M27" s="181"/>
      <c r="N27" s="54"/>
    </row>
    <row r="28" spans="1:14" ht="23.25" customHeight="1" x14ac:dyDescent="0.2">
      <c r="A28" s="171" t="s">
        <v>30</v>
      </c>
      <c r="B28" s="171"/>
      <c r="C28" s="171"/>
      <c r="D28" s="171"/>
      <c r="E28" s="171"/>
      <c r="F28" s="171"/>
      <c r="G28" s="171"/>
      <c r="K28" s="178"/>
      <c r="L28" s="178"/>
      <c r="M28" s="178"/>
      <c r="N28" s="54"/>
    </row>
    <row r="29" spans="1:14" x14ac:dyDescent="0.2">
      <c r="K29" s="178"/>
      <c r="L29" s="178"/>
      <c r="M29" s="178"/>
      <c r="N29" s="54"/>
    </row>
    <row r="30" spans="1:14" x14ac:dyDescent="0.2">
      <c r="K30" s="177"/>
      <c r="L30" s="177"/>
      <c r="M30" s="177"/>
      <c r="N30" s="53"/>
    </row>
  </sheetData>
  <mergeCells count="54">
    <mergeCell ref="A1:G1"/>
    <mergeCell ref="A2:C3"/>
    <mergeCell ref="A4:C4"/>
    <mergeCell ref="K4:M4"/>
    <mergeCell ref="D2:E2"/>
    <mergeCell ref="F2:G2"/>
    <mergeCell ref="A5:C5"/>
    <mergeCell ref="K5:M5"/>
    <mergeCell ref="A6:C6"/>
    <mergeCell ref="K6:M6"/>
    <mergeCell ref="A7:C7"/>
    <mergeCell ref="K7:M7"/>
    <mergeCell ref="A8:C8"/>
    <mergeCell ref="K8:M8"/>
    <mergeCell ref="A9:C9"/>
    <mergeCell ref="K9:M9"/>
    <mergeCell ref="A10:C10"/>
    <mergeCell ref="K10:M10"/>
    <mergeCell ref="A11:C11"/>
    <mergeCell ref="K11:M11"/>
    <mergeCell ref="A12:C12"/>
    <mergeCell ref="K12:M12"/>
    <mergeCell ref="A13:C13"/>
    <mergeCell ref="K13:M13"/>
    <mergeCell ref="A14:C14"/>
    <mergeCell ref="K14:M14"/>
    <mergeCell ref="A15:C15"/>
    <mergeCell ref="K15:M15"/>
    <mergeCell ref="A16:C16"/>
    <mergeCell ref="K16:M16"/>
    <mergeCell ref="A17:C17"/>
    <mergeCell ref="K17:M17"/>
    <mergeCell ref="A18:C18"/>
    <mergeCell ref="K18:M18"/>
    <mergeCell ref="A19:C19"/>
    <mergeCell ref="K19:M19"/>
    <mergeCell ref="A20:C20"/>
    <mergeCell ref="K20:M20"/>
    <mergeCell ref="A21:C21"/>
    <mergeCell ref="K21:M21"/>
    <mergeCell ref="A22:C22"/>
    <mergeCell ref="K22:M22"/>
    <mergeCell ref="K30:M30"/>
    <mergeCell ref="A23:C23"/>
    <mergeCell ref="K23:M23"/>
    <mergeCell ref="A24:C24"/>
    <mergeCell ref="A25:C25"/>
    <mergeCell ref="K25:M25"/>
    <mergeCell ref="A26:G26"/>
    <mergeCell ref="A27:G27"/>
    <mergeCell ref="K27:M27"/>
    <mergeCell ref="A28:G28"/>
    <mergeCell ref="K28:M28"/>
    <mergeCell ref="K29:M29"/>
  </mergeCells>
  <pageMargins left="0.5118110236220472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F26" sqref="F26"/>
    </sheetView>
  </sheetViews>
  <sheetFormatPr baseColWidth="10" defaultColWidth="11.42578125" defaultRowHeight="12.75" x14ac:dyDescent="0.2"/>
  <cols>
    <col min="1" max="2" width="11.42578125" style="29"/>
    <col min="3" max="3" width="20.42578125" style="29" customWidth="1"/>
    <col min="4" max="16384" width="11.42578125" style="29"/>
  </cols>
  <sheetData>
    <row r="1" spans="1:10" ht="42" customHeight="1" x14ac:dyDescent="0.2">
      <c r="A1" s="188" t="s">
        <v>87</v>
      </c>
      <c r="B1" s="188"/>
      <c r="C1" s="188"/>
      <c r="D1" s="188"/>
      <c r="E1" s="188"/>
      <c r="F1" s="188"/>
      <c r="G1" s="188"/>
      <c r="H1" s="72"/>
      <c r="I1" s="72"/>
      <c r="J1" s="72"/>
    </row>
    <row r="2" spans="1:10" ht="31.5" customHeight="1" x14ac:dyDescent="0.2">
      <c r="A2" s="169" t="s">
        <v>0</v>
      </c>
      <c r="B2" s="169"/>
      <c r="C2" s="169"/>
      <c r="D2" s="185" t="s">
        <v>76</v>
      </c>
      <c r="E2" s="185"/>
      <c r="F2" s="187" t="s">
        <v>70</v>
      </c>
      <c r="G2" s="187"/>
    </row>
    <row r="3" spans="1:10" ht="23.25" customHeight="1" x14ac:dyDescent="0.2">
      <c r="A3" s="170"/>
      <c r="B3" s="170"/>
      <c r="C3" s="170"/>
      <c r="D3" s="61" t="s">
        <v>1</v>
      </c>
      <c r="E3" s="61" t="s">
        <v>2</v>
      </c>
      <c r="F3" s="61" t="s">
        <v>1</v>
      </c>
      <c r="G3" s="61" t="s">
        <v>2</v>
      </c>
    </row>
    <row r="4" spans="1:10" x14ac:dyDescent="0.2">
      <c r="A4" s="164" t="s">
        <v>3</v>
      </c>
      <c r="B4" s="164"/>
      <c r="C4" s="164"/>
      <c r="D4" s="49">
        <v>21934</v>
      </c>
      <c r="E4" s="48">
        <v>100</v>
      </c>
      <c r="F4" s="49">
        <v>2870</v>
      </c>
      <c r="G4" s="80">
        <v>13.084708671468952</v>
      </c>
    </row>
    <row r="5" spans="1:10" x14ac:dyDescent="0.2">
      <c r="A5" s="164" t="s">
        <v>4</v>
      </c>
      <c r="B5" s="164"/>
      <c r="C5" s="164"/>
      <c r="D5" s="58"/>
      <c r="E5" s="58"/>
      <c r="F5" s="71"/>
      <c r="G5" s="36"/>
    </row>
    <row r="6" spans="1:10" x14ac:dyDescent="0.2">
      <c r="A6" s="166" t="s">
        <v>5</v>
      </c>
      <c r="B6" s="166"/>
      <c r="C6" s="166"/>
      <c r="D6" s="36">
        <v>637</v>
      </c>
      <c r="E6" s="76">
        <v>2.9041670465943286</v>
      </c>
      <c r="F6" s="36">
        <v>51</v>
      </c>
      <c r="G6" s="76">
        <v>8.0062794348508639</v>
      </c>
    </row>
    <row r="7" spans="1:10" x14ac:dyDescent="0.2">
      <c r="A7" s="189" t="s">
        <v>6</v>
      </c>
      <c r="B7" s="189"/>
      <c r="C7" s="189"/>
      <c r="D7" s="44">
        <v>278</v>
      </c>
      <c r="E7" s="76">
        <v>1.2674386796753898</v>
      </c>
      <c r="F7" s="36">
        <v>3</v>
      </c>
      <c r="G7" s="76">
        <v>1.079136690647482</v>
      </c>
    </row>
    <row r="8" spans="1:10" x14ac:dyDescent="0.2">
      <c r="A8" s="166" t="s">
        <v>7</v>
      </c>
      <c r="B8" s="166"/>
      <c r="C8" s="166"/>
      <c r="D8" s="36">
        <v>2</v>
      </c>
      <c r="E8" s="76">
        <v>9.11826388255676E-3</v>
      </c>
      <c r="F8" s="36">
        <v>1</v>
      </c>
      <c r="G8" s="76">
        <v>50</v>
      </c>
      <c r="H8" s="67"/>
    </row>
    <row r="9" spans="1:10" x14ac:dyDescent="0.2">
      <c r="A9" s="183" t="s">
        <v>9</v>
      </c>
      <c r="B9" s="183"/>
      <c r="C9" s="183"/>
      <c r="D9" s="58"/>
      <c r="E9" s="76"/>
      <c r="F9" s="69"/>
      <c r="G9" s="76"/>
    </row>
    <row r="10" spans="1:10" x14ac:dyDescent="0.2">
      <c r="A10" s="176" t="s">
        <v>86</v>
      </c>
      <c r="B10" s="176"/>
      <c r="C10" s="176"/>
      <c r="D10" s="36">
        <v>368</v>
      </c>
      <c r="E10" s="76">
        <v>1.6777605543904439</v>
      </c>
      <c r="F10" s="36">
        <v>2</v>
      </c>
      <c r="G10" s="76">
        <v>0.54347826086956519</v>
      </c>
    </row>
    <row r="11" spans="1:10" ht="37.5" customHeight="1" x14ac:dyDescent="0.2">
      <c r="A11" s="167" t="s">
        <v>15</v>
      </c>
      <c r="B11" s="167"/>
      <c r="C11" s="167"/>
      <c r="D11" s="36">
        <v>63</v>
      </c>
      <c r="E11" s="76">
        <v>0.28722531230053799</v>
      </c>
      <c r="F11" s="36">
        <v>1</v>
      </c>
      <c r="G11" s="76">
        <v>1.5873015873015872</v>
      </c>
    </row>
    <row r="12" spans="1:10" x14ac:dyDescent="0.2">
      <c r="A12" s="183" t="s">
        <v>12</v>
      </c>
      <c r="B12" s="183"/>
      <c r="C12" s="183"/>
      <c r="D12" s="49"/>
      <c r="E12" s="76"/>
      <c r="F12" s="69"/>
      <c r="G12" s="76"/>
      <c r="H12" s="67"/>
    </row>
    <row r="13" spans="1:10" x14ac:dyDescent="0.2">
      <c r="A13" s="166" t="s">
        <v>13</v>
      </c>
      <c r="B13" s="166"/>
      <c r="C13" s="166"/>
      <c r="D13" s="40">
        <v>13587</v>
      </c>
      <c r="E13" s="76">
        <v>61.944925686149354</v>
      </c>
      <c r="F13" s="40">
        <v>1836</v>
      </c>
      <c r="G13" s="76">
        <v>13.512916758666371</v>
      </c>
    </row>
    <row r="14" spans="1:10" x14ac:dyDescent="0.2">
      <c r="A14" s="166" t="s">
        <v>14</v>
      </c>
      <c r="B14" s="166"/>
      <c r="C14" s="166"/>
      <c r="D14" s="40">
        <v>377</v>
      </c>
      <c r="E14" s="76">
        <v>1.7187927418619495</v>
      </c>
      <c r="F14" s="40">
        <v>68</v>
      </c>
      <c r="G14" s="76">
        <v>18.037135278514587</v>
      </c>
    </row>
    <row r="15" spans="1:10" x14ac:dyDescent="0.2">
      <c r="A15" s="164" t="s">
        <v>16</v>
      </c>
      <c r="B15" s="164"/>
      <c r="C15" s="164"/>
      <c r="D15" s="49"/>
      <c r="E15" s="76">
        <v>0</v>
      </c>
      <c r="F15" s="69"/>
      <c r="G15" s="76"/>
    </row>
    <row r="16" spans="1:10" x14ac:dyDescent="0.2">
      <c r="A16" s="166" t="s">
        <v>17</v>
      </c>
      <c r="B16" s="166"/>
      <c r="C16" s="166"/>
      <c r="D16" s="40">
        <v>1145</v>
      </c>
      <c r="E16" s="76">
        <v>5.2202060727637463</v>
      </c>
      <c r="F16" s="40">
        <v>169</v>
      </c>
      <c r="G16" s="76">
        <v>14.759825327510917</v>
      </c>
    </row>
    <row r="17" spans="1:9" x14ac:dyDescent="0.2">
      <c r="A17" s="166" t="s">
        <v>18</v>
      </c>
      <c r="B17" s="166"/>
      <c r="C17" s="166"/>
      <c r="D17" s="40">
        <v>4045</v>
      </c>
      <c r="E17" s="76">
        <v>18.441688702471048</v>
      </c>
      <c r="F17" s="70">
        <f>456+9</f>
        <v>465</v>
      </c>
      <c r="G17" s="76">
        <v>11.495673671199011</v>
      </c>
    </row>
    <row r="18" spans="1:9" x14ac:dyDescent="0.2">
      <c r="A18" s="164" t="s">
        <v>19</v>
      </c>
      <c r="B18" s="164"/>
      <c r="C18" s="164"/>
      <c r="D18" s="58"/>
      <c r="E18" s="76">
        <v>0</v>
      </c>
      <c r="F18" s="69"/>
      <c r="G18" s="76"/>
    </row>
    <row r="19" spans="1:9" ht="26.25" customHeight="1" x14ac:dyDescent="0.2">
      <c r="A19" s="167" t="s">
        <v>85</v>
      </c>
      <c r="B19" s="167"/>
      <c r="C19" s="167"/>
      <c r="D19" s="36">
        <v>333</v>
      </c>
      <c r="E19" s="76">
        <v>1.5181909364457007</v>
      </c>
      <c r="F19" s="36">
        <v>7</v>
      </c>
      <c r="G19" s="76">
        <v>2.1021021021021022</v>
      </c>
    </row>
    <row r="20" spans="1:9" ht="15" customHeight="1" x14ac:dyDescent="0.2">
      <c r="A20" s="167" t="s">
        <v>75</v>
      </c>
      <c r="B20" s="167"/>
      <c r="C20" s="167"/>
      <c r="D20" s="36">
        <v>27</v>
      </c>
      <c r="E20" s="76">
        <v>0.12309656241451628</v>
      </c>
      <c r="F20" s="69" t="s">
        <v>8</v>
      </c>
      <c r="G20" s="69" t="s">
        <v>8</v>
      </c>
    </row>
    <row r="21" spans="1:9" ht="15.75" customHeight="1" x14ac:dyDescent="0.2">
      <c r="A21" s="178" t="s">
        <v>84</v>
      </c>
      <c r="B21" s="167"/>
      <c r="C21" s="167"/>
      <c r="D21" s="54"/>
      <c r="E21" s="76"/>
      <c r="F21" s="69"/>
      <c r="G21" s="76"/>
    </row>
    <row r="22" spans="1:9" ht="22.15" customHeight="1" x14ac:dyDescent="0.2">
      <c r="A22" s="167" t="s">
        <v>83</v>
      </c>
      <c r="B22" s="167"/>
      <c r="C22" s="167"/>
      <c r="D22" s="36">
        <v>8</v>
      </c>
      <c r="E22" s="76">
        <v>3.647305553022704E-2</v>
      </c>
      <c r="F22" s="69" t="s">
        <v>8</v>
      </c>
      <c r="G22" s="69" t="s">
        <v>8</v>
      </c>
    </row>
    <row r="23" spans="1:9" ht="27" customHeight="1" x14ac:dyDescent="0.2">
      <c r="A23" s="181" t="s">
        <v>82</v>
      </c>
      <c r="B23" s="181"/>
      <c r="C23" s="181"/>
      <c r="D23" s="36">
        <v>361</v>
      </c>
      <c r="E23" s="76">
        <v>1.6458466308014956</v>
      </c>
      <c r="F23" s="36">
        <v>15</v>
      </c>
      <c r="G23" s="76">
        <v>4.1551246537396125</v>
      </c>
    </row>
    <row r="24" spans="1:9" ht="27" customHeight="1" x14ac:dyDescent="0.2">
      <c r="A24" s="181" t="s">
        <v>81</v>
      </c>
      <c r="B24" s="181"/>
      <c r="C24" s="181"/>
      <c r="D24" s="36">
        <v>471</v>
      </c>
      <c r="E24" s="76">
        <v>2.1473511443421174</v>
      </c>
      <c r="F24" s="36">
        <v>241</v>
      </c>
      <c r="G24" s="76">
        <v>51.167728237791934</v>
      </c>
    </row>
    <row r="25" spans="1:9" ht="19.899999999999999" customHeight="1" x14ac:dyDescent="0.2">
      <c r="A25" s="178" t="s">
        <v>24</v>
      </c>
      <c r="B25" s="178"/>
      <c r="C25" s="178"/>
      <c r="D25" s="36">
        <v>29</v>
      </c>
      <c r="E25" s="76">
        <v>0.13221482629707304</v>
      </c>
      <c r="F25" s="68">
        <v>4</v>
      </c>
      <c r="G25" s="76">
        <v>13.793103448275861</v>
      </c>
      <c r="I25" s="67"/>
    </row>
    <row r="26" spans="1:9" x14ac:dyDescent="0.2">
      <c r="A26" s="177" t="s">
        <v>28</v>
      </c>
      <c r="B26" s="177"/>
      <c r="C26" s="177"/>
      <c r="D26" s="53">
        <v>203</v>
      </c>
      <c r="E26" s="76">
        <v>0.92550378407951128</v>
      </c>
      <c r="F26" s="53">
        <v>7</v>
      </c>
      <c r="G26" s="66">
        <v>3.4482758620689653</v>
      </c>
    </row>
    <row r="27" spans="1:9" ht="16.5" customHeight="1" x14ac:dyDescent="0.2">
      <c r="A27" s="182" t="s">
        <v>80</v>
      </c>
      <c r="B27" s="182"/>
      <c r="C27" s="182"/>
      <c r="D27" s="182"/>
      <c r="E27" s="182"/>
      <c r="F27" s="182"/>
      <c r="G27" s="182"/>
    </row>
    <row r="28" spans="1:9" ht="24" customHeight="1" x14ac:dyDescent="0.2">
      <c r="A28" s="171" t="s">
        <v>30</v>
      </c>
      <c r="B28" s="171"/>
      <c r="C28" s="171"/>
      <c r="D28" s="171"/>
      <c r="E28" s="171"/>
      <c r="F28" s="171"/>
      <c r="G28" s="171"/>
    </row>
  </sheetData>
  <mergeCells count="29">
    <mergeCell ref="A25:C25"/>
    <mergeCell ref="A26:C26"/>
    <mergeCell ref="A19:C19"/>
    <mergeCell ref="A20:C20"/>
    <mergeCell ref="A21:C21"/>
    <mergeCell ref="A22:C22"/>
    <mergeCell ref="A23:C23"/>
    <mergeCell ref="A24:C24"/>
    <mergeCell ref="A14:C14"/>
    <mergeCell ref="A15:C15"/>
    <mergeCell ref="A16:C16"/>
    <mergeCell ref="A17:C17"/>
    <mergeCell ref="A18:C18"/>
    <mergeCell ref="D2:E2"/>
    <mergeCell ref="F2:G2"/>
    <mergeCell ref="A1:G1"/>
    <mergeCell ref="A28:G28"/>
    <mergeCell ref="A27:G27"/>
    <mergeCell ref="A2:C3"/>
    <mergeCell ref="A4:C4"/>
    <mergeCell ref="A5:C5"/>
    <mergeCell ref="A6:C6"/>
    <mergeCell ref="A7:C7"/>
    <mergeCell ref="A8:C8"/>
    <mergeCell ref="A9:C9"/>
    <mergeCell ref="A10:C10"/>
    <mergeCell ref="A11:C11"/>
    <mergeCell ref="A12:C12"/>
    <mergeCell ref="A13:C13"/>
  </mergeCells>
  <pageMargins left="1.1417322834645669" right="0.74803149606299213" top="0.98425196850393704" bottom="0.9842519685039370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E24" sqref="E24"/>
    </sheetView>
  </sheetViews>
  <sheetFormatPr baseColWidth="10" defaultColWidth="11.42578125" defaultRowHeight="12.75" x14ac:dyDescent="0.2"/>
  <cols>
    <col min="1" max="3" width="11.42578125" style="29"/>
    <col min="4" max="7" width="11.42578125" style="29" customWidth="1"/>
    <col min="8" max="16384" width="11.42578125" style="29"/>
  </cols>
  <sheetData>
    <row r="1" spans="1:11" ht="54" customHeight="1" x14ac:dyDescent="0.2">
      <c r="A1" s="184" t="s">
        <v>92</v>
      </c>
      <c r="B1" s="184"/>
      <c r="C1" s="184"/>
      <c r="D1" s="184"/>
      <c r="E1" s="184"/>
      <c r="F1" s="184"/>
      <c r="G1" s="184"/>
      <c r="H1" s="63"/>
      <c r="I1" s="63"/>
      <c r="J1" s="63"/>
      <c r="K1" s="62"/>
    </row>
    <row r="2" spans="1:11" ht="26.25" customHeight="1" x14ac:dyDescent="0.2">
      <c r="A2" s="169" t="s">
        <v>0</v>
      </c>
      <c r="B2" s="169"/>
      <c r="C2" s="169"/>
      <c r="D2" s="185" t="s">
        <v>90</v>
      </c>
      <c r="E2" s="185"/>
      <c r="F2" s="191" t="s">
        <v>91</v>
      </c>
      <c r="G2" s="191"/>
    </row>
    <row r="3" spans="1:11" x14ac:dyDescent="0.2">
      <c r="A3" s="170"/>
      <c r="B3" s="170"/>
      <c r="C3" s="170"/>
      <c r="D3" s="61" t="s">
        <v>1</v>
      </c>
      <c r="E3" s="61" t="s">
        <v>2</v>
      </c>
      <c r="F3" s="61" t="s">
        <v>1</v>
      </c>
      <c r="G3" s="61" t="s">
        <v>2</v>
      </c>
    </row>
    <row r="4" spans="1:11" x14ac:dyDescent="0.2">
      <c r="A4" s="164" t="s">
        <v>3</v>
      </c>
      <c r="B4" s="164"/>
      <c r="C4" s="164"/>
      <c r="D4" s="49">
        <v>21946</v>
      </c>
      <c r="E4" s="48">
        <v>100</v>
      </c>
      <c r="F4" s="49">
        <v>3102</v>
      </c>
      <c r="G4" s="48">
        <v>14.134694249521553</v>
      </c>
    </row>
    <row r="5" spans="1:11" x14ac:dyDescent="0.2">
      <c r="A5" s="164" t="s">
        <v>4</v>
      </c>
      <c r="B5" s="164"/>
      <c r="C5" s="164"/>
      <c r="D5" s="58"/>
      <c r="E5" s="58"/>
      <c r="F5" s="54"/>
      <c r="G5" s="48"/>
    </row>
    <row r="6" spans="1:11" x14ac:dyDescent="0.2">
      <c r="A6" s="166" t="s">
        <v>5</v>
      </c>
      <c r="B6" s="166"/>
      <c r="C6" s="166"/>
      <c r="D6" s="36">
        <f>SUM([1]Penal!$D$3:$D$4)</f>
        <v>499</v>
      </c>
      <c r="E6" s="76">
        <f>(D6/$D$4)*100</f>
        <v>2.2737628725052401</v>
      </c>
      <c r="F6" s="47">
        <v>46</v>
      </c>
      <c r="G6" s="46">
        <v>9.2184368737474944</v>
      </c>
    </row>
    <row r="7" spans="1:11" x14ac:dyDescent="0.2">
      <c r="A7" s="167" t="s">
        <v>6</v>
      </c>
      <c r="B7" s="167"/>
      <c r="C7" s="167"/>
      <c r="D7" s="36">
        <f>SUM([1]Penal!$D$5:$D$6)</f>
        <v>198</v>
      </c>
      <c r="E7" s="76">
        <f t="shared" ref="E7:E24" si="0">(D7/$D$4)*100</f>
        <v>0.90221452656520551</v>
      </c>
      <c r="F7" s="36">
        <v>3</v>
      </c>
      <c r="G7" s="46">
        <v>1.5151515151515151</v>
      </c>
    </row>
    <row r="8" spans="1:11" x14ac:dyDescent="0.2">
      <c r="A8" s="166" t="s">
        <v>7</v>
      </c>
      <c r="B8" s="166"/>
      <c r="C8" s="166"/>
      <c r="D8" s="36">
        <v>3</v>
      </c>
      <c r="E8" s="76">
        <f t="shared" si="0"/>
        <v>1.3669917069169781E-2</v>
      </c>
      <c r="F8" s="42" t="s">
        <v>8</v>
      </c>
      <c r="G8" s="42" t="s">
        <v>8</v>
      </c>
    </row>
    <row r="9" spans="1:11" x14ac:dyDescent="0.2">
      <c r="A9" s="183" t="s">
        <v>9</v>
      </c>
      <c r="B9" s="183"/>
      <c r="C9" s="183"/>
      <c r="D9" s="54"/>
      <c r="E9" s="76"/>
      <c r="F9" s="54"/>
      <c r="G9" s="48"/>
    </row>
    <row r="10" spans="1:11" x14ac:dyDescent="0.2">
      <c r="A10" s="176" t="s">
        <v>68</v>
      </c>
      <c r="B10" s="176"/>
      <c r="C10" s="176"/>
      <c r="D10" s="36">
        <v>334</v>
      </c>
      <c r="E10" s="76">
        <f t="shared" si="0"/>
        <v>1.5219174337009023</v>
      </c>
      <c r="F10" s="42">
        <v>1</v>
      </c>
      <c r="G10" s="46">
        <v>0.29940119760479045</v>
      </c>
    </row>
    <row r="11" spans="1:11" ht="35.25" customHeight="1" x14ac:dyDescent="0.2">
      <c r="A11" s="167" t="s">
        <v>15</v>
      </c>
      <c r="B11" s="167"/>
      <c r="C11" s="167"/>
      <c r="D11" s="36">
        <v>41</v>
      </c>
      <c r="E11" s="76">
        <f t="shared" si="0"/>
        <v>0.18682219994532034</v>
      </c>
      <c r="F11" s="36">
        <v>2</v>
      </c>
      <c r="G11" s="46">
        <v>4.8780487804878048</v>
      </c>
    </row>
    <row r="12" spans="1:11" x14ac:dyDescent="0.2">
      <c r="A12" s="183" t="s">
        <v>12</v>
      </c>
      <c r="B12" s="183"/>
      <c r="C12" s="183"/>
      <c r="D12" s="49"/>
      <c r="E12" s="76"/>
      <c r="F12" s="75"/>
      <c r="G12" s="71"/>
    </row>
    <row r="13" spans="1:11" x14ac:dyDescent="0.2">
      <c r="A13" s="166" t="s">
        <v>13</v>
      </c>
      <c r="B13" s="166"/>
      <c r="C13" s="166"/>
      <c r="D13" s="40">
        <v>13844</v>
      </c>
      <c r="E13" s="76">
        <f t="shared" si="0"/>
        <v>63.082110635195477</v>
      </c>
      <c r="F13" s="40">
        <v>1992</v>
      </c>
      <c r="G13" s="74">
        <v>14.388904940768562</v>
      </c>
    </row>
    <row r="14" spans="1:11" x14ac:dyDescent="0.2">
      <c r="A14" s="166" t="s">
        <v>14</v>
      </c>
      <c r="B14" s="166"/>
      <c r="C14" s="166"/>
      <c r="D14" s="40">
        <v>483</v>
      </c>
      <c r="E14" s="76">
        <f t="shared" si="0"/>
        <v>2.2008566481363347</v>
      </c>
      <c r="F14" s="36">
        <v>69</v>
      </c>
      <c r="G14" s="74">
        <v>14.285714285714285</v>
      </c>
    </row>
    <row r="15" spans="1:11" x14ac:dyDescent="0.2">
      <c r="A15" s="164" t="s">
        <v>16</v>
      </c>
      <c r="B15" s="164"/>
      <c r="C15" s="164"/>
      <c r="D15" s="49"/>
      <c r="E15" s="76"/>
      <c r="F15" s="54"/>
      <c r="G15" s="71"/>
    </row>
    <row r="16" spans="1:11" x14ac:dyDescent="0.2">
      <c r="A16" s="166" t="s">
        <v>17</v>
      </c>
      <c r="B16" s="166"/>
      <c r="C16" s="166"/>
      <c r="D16" s="40">
        <v>1319</v>
      </c>
      <c r="E16" s="76">
        <f t="shared" si="0"/>
        <v>6.010206871411647</v>
      </c>
      <c r="F16" s="36">
        <v>205</v>
      </c>
      <c r="G16" s="74">
        <v>15.542077331311599</v>
      </c>
    </row>
    <row r="17" spans="1:7" x14ac:dyDescent="0.2">
      <c r="A17" s="166" t="s">
        <v>18</v>
      </c>
      <c r="B17" s="166"/>
      <c r="C17" s="166"/>
      <c r="D17" s="40">
        <v>3621</v>
      </c>
      <c r="E17" s="76">
        <f t="shared" si="0"/>
        <v>16.499589902487923</v>
      </c>
      <c r="F17" s="36">
        <v>512</v>
      </c>
      <c r="G17" s="74">
        <v>14.139740403203534</v>
      </c>
    </row>
    <row r="18" spans="1:7" x14ac:dyDescent="0.2">
      <c r="A18" s="164" t="s">
        <v>19</v>
      </c>
      <c r="B18" s="164"/>
      <c r="C18" s="164"/>
      <c r="D18" s="58"/>
      <c r="E18" s="76"/>
      <c r="F18" s="54"/>
      <c r="G18" s="71"/>
    </row>
    <row r="19" spans="1:7" ht="26.25" customHeight="1" x14ac:dyDescent="0.2">
      <c r="A19" s="167" t="s">
        <v>20</v>
      </c>
      <c r="B19" s="167"/>
      <c r="C19" s="167"/>
      <c r="D19" s="36">
        <v>502</v>
      </c>
      <c r="E19" s="76">
        <f t="shared" si="0"/>
        <v>2.2874327895744102</v>
      </c>
      <c r="F19" s="36">
        <v>6</v>
      </c>
      <c r="G19" s="74">
        <v>1.1952191235059761</v>
      </c>
    </row>
    <row r="20" spans="1:7" ht="27" customHeight="1" x14ac:dyDescent="0.2">
      <c r="A20" s="167" t="s">
        <v>75</v>
      </c>
      <c r="B20" s="167"/>
      <c r="C20" s="167"/>
      <c r="D20" s="36">
        <v>18</v>
      </c>
      <c r="E20" s="76">
        <f t="shared" si="0"/>
        <v>8.201950241501868E-2</v>
      </c>
      <c r="F20" s="35" t="s">
        <v>8</v>
      </c>
      <c r="G20" s="35" t="s">
        <v>8</v>
      </c>
    </row>
    <row r="21" spans="1:7" ht="27.75" customHeight="1" x14ac:dyDescent="0.2">
      <c r="A21" s="181" t="s">
        <v>22</v>
      </c>
      <c r="B21" s="181"/>
      <c r="C21" s="181"/>
      <c r="D21" s="54">
        <v>199</v>
      </c>
      <c r="E21" s="76">
        <f t="shared" si="0"/>
        <v>0.90677116558826221</v>
      </c>
      <c r="F21" s="54">
        <v>11</v>
      </c>
      <c r="G21" s="71">
        <v>5.5276381909547743</v>
      </c>
    </row>
    <row r="22" spans="1:7" ht="36.75" customHeight="1" x14ac:dyDescent="0.2">
      <c r="A22" s="181" t="s">
        <v>23</v>
      </c>
      <c r="B22" s="181"/>
      <c r="C22" s="181"/>
      <c r="D22" s="54">
        <v>628</v>
      </c>
      <c r="E22" s="76">
        <f t="shared" si="0"/>
        <v>2.8615693064795407</v>
      </c>
      <c r="F22" s="54">
        <v>251</v>
      </c>
      <c r="G22" s="71">
        <v>39.968152866242043</v>
      </c>
    </row>
    <row r="23" spans="1:7" ht="25.5" customHeight="1" x14ac:dyDescent="0.2">
      <c r="A23" s="178" t="s">
        <v>74</v>
      </c>
      <c r="B23" s="178"/>
      <c r="C23" s="178"/>
      <c r="D23" s="54">
        <v>34</v>
      </c>
      <c r="E23" s="76">
        <f t="shared" si="0"/>
        <v>0.15492572678392416</v>
      </c>
      <c r="F23" s="57">
        <v>2</v>
      </c>
      <c r="G23" s="71">
        <v>5.8823529411764701</v>
      </c>
    </row>
    <row r="24" spans="1:7" x14ac:dyDescent="0.2">
      <c r="A24" s="177" t="s">
        <v>28</v>
      </c>
      <c r="B24" s="177"/>
      <c r="C24" s="177"/>
      <c r="D24" s="56">
        <v>221</v>
      </c>
      <c r="E24" s="76">
        <f t="shared" si="0"/>
        <v>1.0070172240955073</v>
      </c>
      <c r="F24" s="56">
        <v>2</v>
      </c>
      <c r="G24" s="73">
        <v>0.90497737556561098</v>
      </c>
    </row>
    <row r="25" spans="1:7" ht="25.5" customHeight="1" x14ac:dyDescent="0.2">
      <c r="A25" s="190" t="s">
        <v>88</v>
      </c>
      <c r="B25" s="190"/>
      <c r="C25" s="190"/>
      <c r="D25" s="190"/>
      <c r="E25" s="190"/>
      <c r="F25" s="190"/>
      <c r="G25" s="190"/>
    </row>
    <row r="26" spans="1:7" ht="33.75" customHeight="1" x14ac:dyDescent="0.2">
      <c r="A26" s="171" t="s">
        <v>30</v>
      </c>
      <c r="B26" s="171"/>
      <c r="C26" s="171"/>
      <c r="D26" s="171"/>
      <c r="E26" s="171"/>
      <c r="F26" s="171"/>
      <c r="G26" s="171"/>
    </row>
  </sheetData>
  <mergeCells count="27">
    <mergeCell ref="A1:G1"/>
    <mergeCell ref="A2:C3"/>
    <mergeCell ref="A4:C4"/>
    <mergeCell ref="A5:C5"/>
    <mergeCell ref="D2:E2"/>
    <mergeCell ref="F2:G2"/>
    <mergeCell ref="A17:C17"/>
    <mergeCell ref="A6:C6"/>
    <mergeCell ref="A7:C7"/>
    <mergeCell ref="A8:C8"/>
    <mergeCell ref="A9:C9"/>
    <mergeCell ref="A10:C10"/>
    <mergeCell ref="A11:C11"/>
    <mergeCell ref="A12:C12"/>
    <mergeCell ref="A13:C13"/>
    <mergeCell ref="A14:C14"/>
    <mergeCell ref="A15:C15"/>
    <mergeCell ref="A16:C16"/>
    <mergeCell ref="A24:C24"/>
    <mergeCell ref="A25:G25"/>
    <mergeCell ref="A26:G26"/>
    <mergeCell ref="A18:C18"/>
    <mergeCell ref="A19:C19"/>
    <mergeCell ref="A20:C20"/>
    <mergeCell ref="A21:C21"/>
    <mergeCell ref="A22:C22"/>
    <mergeCell ref="A23:C23"/>
  </mergeCells>
  <pageMargins left="0.5118110236220472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9" zoomScaleNormal="100" workbookViewId="0">
      <selection activeCell="A29" sqref="A29:G29"/>
    </sheetView>
  </sheetViews>
  <sheetFormatPr baseColWidth="10" defaultColWidth="11.42578125" defaultRowHeight="12.75" x14ac:dyDescent="0.2"/>
  <cols>
    <col min="1" max="2" width="11.42578125" style="29"/>
    <col min="3" max="3" width="15.85546875" style="29" customWidth="1"/>
    <col min="4" max="4" width="11.42578125" style="29"/>
    <col min="5" max="5" width="10.42578125" style="29" customWidth="1"/>
    <col min="6" max="16384" width="11.42578125" style="29"/>
  </cols>
  <sheetData>
    <row r="1" spans="1:7" ht="51.75" customHeight="1" x14ac:dyDescent="0.2">
      <c r="A1" s="193" t="s">
        <v>103</v>
      </c>
      <c r="B1" s="194"/>
      <c r="C1" s="194"/>
      <c r="D1" s="194"/>
      <c r="E1" s="194"/>
      <c r="F1" s="194"/>
      <c r="G1" s="194"/>
    </row>
    <row r="2" spans="1:7" ht="28.5" customHeight="1" x14ac:dyDescent="0.2">
      <c r="A2" s="169" t="s">
        <v>0</v>
      </c>
      <c r="B2" s="169"/>
      <c r="C2" s="169"/>
      <c r="D2" s="185" t="s">
        <v>90</v>
      </c>
      <c r="E2" s="185"/>
      <c r="F2" s="192" t="s">
        <v>70</v>
      </c>
      <c r="G2" s="192"/>
    </row>
    <row r="3" spans="1:7" x14ac:dyDescent="0.2">
      <c r="A3" s="170"/>
      <c r="B3" s="170"/>
      <c r="C3" s="170"/>
      <c r="D3" s="61" t="s">
        <v>1</v>
      </c>
      <c r="E3" s="61" t="s">
        <v>2</v>
      </c>
      <c r="F3" s="61" t="s">
        <v>1</v>
      </c>
      <c r="G3" s="61" t="s">
        <v>2</v>
      </c>
    </row>
    <row r="4" spans="1:7" x14ac:dyDescent="0.2">
      <c r="A4" s="164" t="s">
        <v>3</v>
      </c>
      <c r="B4" s="164"/>
      <c r="C4" s="164"/>
      <c r="D4" s="49">
        <v>17289</v>
      </c>
      <c r="E4" s="49">
        <v>100</v>
      </c>
      <c r="F4" s="49">
        <v>3469</v>
      </c>
      <c r="G4" s="48">
        <v>20.064781074671757</v>
      </c>
    </row>
    <row r="5" spans="1:7" x14ac:dyDescent="0.2">
      <c r="A5" s="164" t="s">
        <v>102</v>
      </c>
      <c r="B5" s="164"/>
      <c r="C5" s="164"/>
      <c r="D5" s="54"/>
      <c r="E5" s="80"/>
      <c r="F5" s="54"/>
      <c r="G5" s="48"/>
    </row>
    <row r="6" spans="1:7" x14ac:dyDescent="0.2">
      <c r="A6" s="166" t="s">
        <v>5</v>
      </c>
      <c r="B6" s="166"/>
      <c r="C6" s="166"/>
      <c r="D6" s="36">
        <v>382</v>
      </c>
      <c r="E6" s="76">
        <v>2.2094973682688415</v>
      </c>
      <c r="F6" s="47">
        <v>37</v>
      </c>
      <c r="G6" s="46">
        <v>9.6858638743455501</v>
      </c>
    </row>
    <row r="7" spans="1:7" x14ac:dyDescent="0.2">
      <c r="A7" s="167" t="s">
        <v>6</v>
      </c>
      <c r="B7" s="167"/>
      <c r="C7" s="167"/>
      <c r="D7" s="36">
        <v>166</v>
      </c>
      <c r="E7" s="76">
        <v>0.96014807102782118</v>
      </c>
      <c r="F7" s="36">
        <v>10</v>
      </c>
      <c r="G7" s="46">
        <v>6.024096385542169</v>
      </c>
    </row>
    <row r="8" spans="1:7" x14ac:dyDescent="0.2">
      <c r="A8" s="166" t="s">
        <v>7</v>
      </c>
      <c r="B8" s="166"/>
      <c r="C8" s="166"/>
      <c r="D8" s="47">
        <v>4</v>
      </c>
      <c r="E8" s="76">
        <v>2.3136098097055934E-2</v>
      </c>
      <c r="F8" s="42" t="s">
        <v>8</v>
      </c>
      <c r="G8" s="42" t="s">
        <v>8</v>
      </c>
    </row>
    <row r="9" spans="1:7" x14ac:dyDescent="0.2">
      <c r="A9" s="183" t="s">
        <v>101</v>
      </c>
      <c r="B9" s="183"/>
      <c r="C9" s="183"/>
      <c r="D9" s="54"/>
      <c r="E9" s="76"/>
      <c r="F9" s="54"/>
      <c r="G9" s="48"/>
    </row>
    <row r="10" spans="1:7" x14ac:dyDescent="0.2">
      <c r="A10" s="176" t="s">
        <v>68</v>
      </c>
      <c r="B10" s="176"/>
      <c r="C10" s="176"/>
      <c r="D10" s="36">
        <v>160</v>
      </c>
      <c r="E10" s="76">
        <v>0.92544392388223728</v>
      </c>
      <c r="F10" s="42">
        <v>4</v>
      </c>
      <c r="G10" s="46">
        <v>2.5</v>
      </c>
    </row>
    <row r="11" spans="1:7" ht="38.25" customHeight="1" x14ac:dyDescent="0.2">
      <c r="A11" s="167" t="s">
        <v>15</v>
      </c>
      <c r="B11" s="167"/>
      <c r="C11" s="167"/>
      <c r="D11" s="36">
        <v>44</v>
      </c>
      <c r="E11" s="76">
        <v>0.25449707906761521</v>
      </c>
      <c r="F11" s="36">
        <v>3</v>
      </c>
      <c r="G11" s="46">
        <v>6.8181818181818175</v>
      </c>
    </row>
    <row r="12" spans="1:7" x14ac:dyDescent="0.2">
      <c r="A12" s="183" t="s">
        <v>100</v>
      </c>
      <c r="B12" s="183"/>
      <c r="C12" s="183"/>
      <c r="D12" s="54"/>
      <c r="E12" s="76"/>
      <c r="F12" s="79"/>
      <c r="G12" s="79"/>
    </row>
    <row r="13" spans="1:7" x14ac:dyDescent="0.2">
      <c r="A13" s="166" t="s">
        <v>99</v>
      </c>
      <c r="B13" s="166"/>
      <c r="C13" s="166"/>
      <c r="D13" s="36">
        <v>2</v>
      </c>
      <c r="E13" s="76">
        <v>1.1568049048527967E-2</v>
      </c>
      <c r="F13" s="42" t="s">
        <v>8</v>
      </c>
      <c r="G13" s="42" t="s">
        <v>8</v>
      </c>
    </row>
    <row r="14" spans="1:7" x14ac:dyDescent="0.2">
      <c r="A14" s="183" t="s">
        <v>98</v>
      </c>
      <c r="B14" s="183"/>
      <c r="C14" s="183"/>
      <c r="D14" s="49"/>
      <c r="E14" s="76"/>
      <c r="F14" s="75"/>
      <c r="G14" s="71"/>
    </row>
    <row r="15" spans="1:7" x14ac:dyDescent="0.2">
      <c r="A15" s="166" t="s">
        <v>13</v>
      </c>
      <c r="B15" s="166"/>
      <c r="C15" s="166"/>
      <c r="D15" s="40">
        <v>10529</v>
      </c>
      <c r="E15" s="76">
        <v>60.899994215975475</v>
      </c>
      <c r="F15" s="40">
        <v>2266</v>
      </c>
      <c r="G15" s="74">
        <v>21.521512014436318</v>
      </c>
    </row>
    <row r="16" spans="1:7" x14ac:dyDescent="0.2">
      <c r="A16" s="166" t="s">
        <v>14</v>
      </c>
      <c r="B16" s="166"/>
      <c r="C16" s="166"/>
      <c r="D16" s="40">
        <v>350</v>
      </c>
      <c r="E16" s="76">
        <v>2.0244085834923942</v>
      </c>
      <c r="F16" s="36">
        <v>69</v>
      </c>
      <c r="G16" s="74">
        <v>19.714285714285715</v>
      </c>
    </row>
    <row r="17" spans="1:7" x14ac:dyDescent="0.2">
      <c r="A17" s="164" t="s">
        <v>97</v>
      </c>
      <c r="B17" s="164"/>
      <c r="C17" s="164"/>
      <c r="D17" s="49"/>
      <c r="E17" s="76"/>
      <c r="F17" s="54"/>
      <c r="G17" s="71"/>
    </row>
    <row r="18" spans="1:7" x14ac:dyDescent="0.2">
      <c r="A18" s="166" t="s">
        <v>17</v>
      </c>
      <c r="B18" s="166"/>
      <c r="C18" s="166"/>
      <c r="D18" s="40">
        <v>931</v>
      </c>
      <c r="E18" s="76">
        <v>5.3849268320897679</v>
      </c>
      <c r="F18" s="36">
        <v>194</v>
      </c>
      <c r="G18" s="74">
        <v>20.837808807733619</v>
      </c>
    </row>
    <row r="19" spans="1:7" x14ac:dyDescent="0.2">
      <c r="A19" s="166" t="s">
        <v>18</v>
      </c>
      <c r="B19" s="166"/>
      <c r="C19" s="166"/>
      <c r="D19" s="40">
        <v>3726</v>
      </c>
      <c r="E19" s="76">
        <v>21.551275377407599</v>
      </c>
      <c r="F19" s="36">
        <v>586</v>
      </c>
      <c r="G19" s="74">
        <v>15.727321524422974</v>
      </c>
    </row>
    <row r="20" spans="1:7" x14ac:dyDescent="0.2">
      <c r="A20" s="164" t="s">
        <v>96</v>
      </c>
      <c r="B20" s="164"/>
      <c r="C20" s="164"/>
      <c r="D20" s="58"/>
      <c r="E20" s="76"/>
      <c r="F20" s="54"/>
      <c r="G20" s="71"/>
    </row>
    <row r="21" spans="1:7" ht="27.75" customHeight="1" x14ac:dyDescent="0.2">
      <c r="A21" s="167" t="s">
        <v>20</v>
      </c>
      <c r="B21" s="167"/>
      <c r="C21" s="167"/>
      <c r="D21" s="36">
        <v>209</v>
      </c>
      <c r="E21" s="76">
        <v>1.2088611255711723</v>
      </c>
      <c r="F21" s="36">
        <v>3</v>
      </c>
      <c r="G21" s="74">
        <v>1.4354066985645932</v>
      </c>
    </row>
    <row r="22" spans="1:7" ht="23.25" customHeight="1" x14ac:dyDescent="0.2">
      <c r="A22" s="167" t="s">
        <v>95</v>
      </c>
      <c r="B22" s="167"/>
      <c r="C22" s="167"/>
      <c r="D22" s="36">
        <v>2</v>
      </c>
      <c r="E22" s="76">
        <v>1.1568049048527967E-2</v>
      </c>
      <c r="F22" s="42" t="s">
        <v>8</v>
      </c>
      <c r="G22" s="42" t="s">
        <v>8</v>
      </c>
    </row>
    <row r="23" spans="1:7" ht="15.75" customHeight="1" x14ac:dyDescent="0.2">
      <c r="A23" s="167" t="s">
        <v>94</v>
      </c>
      <c r="B23" s="167"/>
      <c r="C23" s="167"/>
      <c r="D23" s="36">
        <v>8</v>
      </c>
      <c r="E23" s="76">
        <v>4.6272196194111867E-2</v>
      </c>
      <c r="F23" s="42" t="s">
        <v>8</v>
      </c>
      <c r="G23" s="42" t="s">
        <v>8</v>
      </c>
    </row>
    <row r="24" spans="1:7" ht="25.5" customHeight="1" x14ac:dyDescent="0.2">
      <c r="A24" s="167" t="s">
        <v>75</v>
      </c>
      <c r="B24" s="167"/>
      <c r="C24" s="167"/>
      <c r="D24" s="36">
        <v>16</v>
      </c>
      <c r="E24" s="76">
        <v>9.2544392388223734E-2</v>
      </c>
      <c r="F24" s="35">
        <v>2</v>
      </c>
      <c r="G24" s="74">
        <v>12.5</v>
      </c>
    </row>
    <row r="25" spans="1:7" ht="27" customHeight="1" x14ac:dyDescent="0.2">
      <c r="A25" s="181" t="s">
        <v>22</v>
      </c>
      <c r="B25" s="181"/>
      <c r="C25" s="181"/>
      <c r="D25" s="54">
        <v>201</v>
      </c>
      <c r="E25" s="80">
        <v>1.1625889293770606</v>
      </c>
      <c r="F25" s="54">
        <v>9</v>
      </c>
      <c r="G25" s="71">
        <v>4.4776119402985071</v>
      </c>
    </row>
    <row r="26" spans="1:7" x14ac:dyDescent="0.2">
      <c r="A26" s="181" t="s">
        <v>23</v>
      </c>
      <c r="B26" s="181"/>
      <c r="C26" s="181"/>
      <c r="D26" s="54">
        <v>405</v>
      </c>
      <c r="E26" s="80">
        <v>2.3425299323269129</v>
      </c>
      <c r="F26" s="54">
        <v>269</v>
      </c>
      <c r="G26" s="71">
        <v>66.419753086419746</v>
      </c>
    </row>
    <row r="27" spans="1:7" ht="25.5" customHeight="1" x14ac:dyDescent="0.2">
      <c r="A27" s="178" t="s">
        <v>74</v>
      </c>
      <c r="B27" s="178"/>
      <c r="C27" s="178"/>
      <c r="D27" s="54">
        <v>22</v>
      </c>
      <c r="E27" s="80">
        <v>0.1272485395338076</v>
      </c>
      <c r="F27" s="57">
        <v>4</v>
      </c>
      <c r="G27" s="71">
        <v>18.181818181818183</v>
      </c>
    </row>
    <row r="28" spans="1:7" x14ac:dyDescent="0.2">
      <c r="A28" s="177" t="s">
        <v>93</v>
      </c>
      <c r="B28" s="177"/>
      <c r="C28" s="177"/>
      <c r="D28" s="56">
        <v>132</v>
      </c>
      <c r="E28" s="73">
        <v>0.76349123720284573</v>
      </c>
      <c r="F28" s="56">
        <v>3</v>
      </c>
      <c r="G28" s="73">
        <v>2.2727272727272729</v>
      </c>
    </row>
    <row r="29" spans="1:7" ht="26.45" customHeight="1" x14ac:dyDescent="0.2">
      <c r="A29" s="171" t="s">
        <v>30</v>
      </c>
      <c r="B29" s="171"/>
      <c r="C29" s="171"/>
      <c r="D29" s="171"/>
      <c r="E29" s="171"/>
      <c r="F29" s="171"/>
      <c r="G29" s="171"/>
    </row>
  </sheetData>
  <mergeCells count="30">
    <mergeCell ref="A21:C21"/>
    <mergeCell ref="A23:C23"/>
    <mergeCell ref="A24:C24"/>
    <mergeCell ref="A19:C19"/>
    <mergeCell ref="A12:C12"/>
    <mergeCell ref="A13:C13"/>
    <mergeCell ref="A14:C14"/>
    <mergeCell ref="A15:C15"/>
    <mergeCell ref="A18:C18"/>
    <mergeCell ref="A29:G29"/>
    <mergeCell ref="A25:C25"/>
    <mergeCell ref="A26:C26"/>
    <mergeCell ref="A27:C27"/>
    <mergeCell ref="A28:C28"/>
    <mergeCell ref="D2:E2"/>
    <mergeCell ref="F2:G2"/>
    <mergeCell ref="A1:G1"/>
    <mergeCell ref="A2:C3"/>
    <mergeCell ref="A22:C22"/>
    <mergeCell ref="A8:C8"/>
    <mergeCell ref="A9:C9"/>
    <mergeCell ref="A10:C10"/>
    <mergeCell ref="A11:C11"/>
    <mergeCell ref="A4:C4"/>
    <mergeCell ref="A5:C5"/>
    <mergeCell ref="A6:C6"/>
    <mergeCell ref="A7:C7"/>
    <mergeCell ref="A16:C16"/>
    <mergeCell ref="A17:C17"/>
    <mergeCell ref="A20:C20"/>
  </mergeCells>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3" workbookViewId="0">
      <selection activeCell="D21" sqref="D21"/>
    </sheetView>
  </sheetViews>
  <sheetFormatPr baseColWidth="10" defaultColWidth="11.42578125" defaultRowHeight="12.75" x14ac:dyDescent="0.2"/>
  <cols>
    <col min="1" max="2" width="11.42578125" style="29"/>
    <col min="3" max="3" width="15.85546875" style="29" customWidth="1"/>
    <col min="4" max="4" width="10.140625" style="29" customWidth="1"/>
    <col min="5" max="5" width="9.7109375" style="29" customWidth="1"/>
    <col min="6" max="16384" width="11.42578125" style="29"/>
  </cols>
  <sheetData>
    <row r="1" spans="1:7" ht="57" customHeight="1" x14ac:dyDescent="0.2">
      <c r="A1" s="193" t="s">
        <v>104</v>
      </c>
      <c r="B1" s="194"/>
      <c r="C1" s="194"/>
      <c r="D1" s="194"/>
      <c r="E1" s="194"/>
      <c r="F1" s="194"/>
      <c r="G1" s="194"/>
    </row>
    <row r="2" spans="1:7" ht="27.75" customHeight="1" x14ac:dyDescent="0.2">
      <c r="A2" s="169" t="s">
        <v>0</v>
      </c>
      <c r="B2" s="169"/>
      <c r="C2" s="169"/>
      <c r="D2" s="185" t="s">
        <v>90</v>
      </c>
      <c r="E2" s="185"/>
      <c r="F2" s="192" t="s">
        <v>91</v>
      </c>
      <c r="G2" s="192"/>
    </row>
    <row r="3" spans="1:7" x14ac:dyDescent="0.2">
      <c r="A3" s="170"/>
      <c r="B3" s="170"/>
      <c r="C3" s="170"/>
      <c r="D3" s="61" t="s">
        <v>1</v>
      </c>
      <c r="E3" s="61" t="s">
        <v>2</v>
      </c>
      <c r="F3" s="61" t="s">
        <v>1</v>
      </c>
      <c r="G3" s="61" t="s">
        <v>2</v>
      </c>
    </row>
    <row r="4" spans="1:7" x14ac:dyDescent="0.2">
      <c r="A4" s="164" t="s">
        <v>3</v>
      </c>
      <c r="B4" s="164"/>
      <c r="C4" s="164"/>
      <c r="D4" s="49">
        <v>16490</v>
      </c>
      <c r="E4" s="49">
        <v>100</v>
      </c>
      <c r="F4" s="49">
        <v>3314</v>
      </c>
      <c r="G4" s="71">
        <v>20.097028502122498</v>
      </c>
    </row>
    <row r="5" spans="1:7" x14ac:dyDescent="0.2">
      <c r="A5" s="164" t="s">
        <v>102</v>
      </c>
      <c r="B5" s="164"/>
      <c r="C5" s="164"/>
      <c r="D5" s="58"/>
      <c r="E5" s="58"/>
      <c r="F5" s="58"/>
      <c r="G5" s="71"/>
    </row>
    <row r="6" spans="1:7" x14ac:dyDescent="0.2">
      <c r="A6" s="166" t="s">
        <v>5</v>
      </c>
      <c r="B6" s="166"/>
      <c r="C6" s="166"/>
      <c r="D6" s="36">
        <v>370</v>
      </c>
      <c r="E6" s="76">
        <v>2.2437841115827775</v>
      </c>
      <c r="F6" s="36">
        <v>53</v>
      </c>
      <c r="G6" s="74">
        <v>14.324324324324325</v>
      </c>
    </row>
    <row r="7" spans="1:7" x14ac:dyDescent="0.2">
      <c r="A7" s="167" t="s">
        <v>6</v>
      </c>
      <c r="B7" s="167"/>
      <c r="C7" s="167"/>
      <c r="D7" s="36">
        <v>150</v>
      </c>
      <c r="E7" s="76">
        <v>0.90964220739842339</v>
      </c>
      <c r="F7" s="36">
        <v>13</v>
      </c>
      <c r="G7" s="74">
        <v>8.6666666666666679</v>
      </c>
    </row>
    <row r="8" spans="1:7" x14ac:dyDescent="0.2">
      <c r="A8" s="166" t="s">
        <v>7</v>
      </c>
      <c r="B8" s="166"/>
      <c r="C8" s="166"/>
      <c r="D8" s="36">
        <v>2</v>
      </c>
      <c r="E8" s="76">
        <v>1.2128562765312311E-2</v>
      </c>
      <c r="F8" s="42" t="s">
        <v>8</v>
      </c>
      <c r="G8" s="42" t="s">
        <v>8</v>
      </c>
    </row>
    <row r="9" spans="1:7" x14ac:dyDescent="0.2">
      <c r="A9" s="183" t="s">
        <v>101</v>
      </c>
      <c r="B9" s="183"/>
      <c r="C9" s="183"/>
      <c r="D9" s="58"/>
      <c r="E9" s="76"/>
      <c r="F9" s="54"/>
      <c r="G9" s="71"/>
    </row>
    <row r="10" spans="1:7" x14ac:dyDescent="0.2">
      <c r="A10" s="176" t="s">
        <v>68</v>
      </c>
      <c r="B10" s="176"/>
      <c r="C10" s="176"/>
      <c r="D10" s="36">
        <v>146</v>
      </c>
      <c r="E10" s="76">
        <v>0.88538508186779863</v>
      </c>
      <c r="F10" s="42" t="s">
        <v>8</v>
      </c>
      <c r="G10" s="42" t="s">
        <v>8</v>
      </c>
    </row>
    <row r="11" spans="1:7" ht="38.25" customHeight="1" x14ac:dyDescent="0.2">
      <c r="A11" s="167" t="s">
        <v>15</v>
      </c>
      <c r="B11" s="167"/>
      <c r="C11" s="167"/>
      <c r="D11" s="36">
        <v>57</v>
      </c>
      <c r="E11" s="76">
        <v>0.34566403881140084</v>
      </c>
      <c r="F11" s="36">
        <v>6</v>
      </c>
      <c r="G11" s="74">
        <v>10.526315789473683</v>
      </c>
    </row>
    <row r="12" spans="1:7" x14ac:dyDescent="0.2">
      <c r="A12" s="183" t="s">
        <v>100</v>
      </c>
      <c r="B12" s="183"/>
      <c r="C12" s="183"/>
      <c r="D12" s="54"/>
      <c r="E12" s="76"/>
      <c r="F12" s="42"/>
      <c r="G12" s="42"/>
    </row>
    <row r="13" spans="1:7" x14ac:dyDescent="0.2">
      <c r="A13" s="166" t="s">
        <v>99</v>
      </c>
      <c r="B13" s="166"/>
      <c r="C13" s="166"/>
      <c r="D13" s="36">
        <v>1</v>
      </c>
      <c r="E13" s="76">
        <v>6.0642813826561554E-3</v>
      </c>
      <c r="F13" s="42" t="s">
        <v>8</v>
      </c>
      <c r="G13" s="42" t="s">
        <v>8</v>
      </c>
    </row>
    <row r="14" spans="1:7" x14ac:dyDescent="0.2">
      <c r="A14" s="183" t="s">
        <v>98</v>
      </c>
      <c r="B14" s="183"/>
      <c r="C14" s="183"/>
      <c r="D14" s="49"/>
      <c r="E14" s="76"/>
      <c r="F14" s="75"/>
      <c r="G14" s="71"/>
    </row>
    <row r="15" spans="1:7" x14ac:dyDescent="0.2">
      <c r="A15" s="166" t="s">
        <v>13</v>
      </c>
      <c r="B15" s="166"/>
      <c r="C15" s="166"/>
      <c r="D15" s="40">
        <v>9776</v>
      </c>
      <c r="E15" s="76">
        <v>59.284414796846576</v>
      </c>
      <c r="F15" s="40">
        <v>2008</v>
      </c>
      <c r="G15" s="74">
        <v>20.54009819967267</v>
      </c>
    </row>
    <row r="16" spans="1:7" x14ac:dyDescent="0.2">
      <c r="A16" s="166" t="s">
        <v>14</v>
      </c>
      <c r="B16" s="166"/>
      <c r="C16" s="166"/>
      <c r="D16" s="40">
        <v>355</v>
      </c>
      <c r="E16" s="76">
        <v>2.152819890842935</v>
      </c>
      <c r="F16" s="36">
        <v>71</v>
      </c>
      <c r="G16" s="74">
        <v>20</v>
      </c>
    </row>
    <row r="17" spans="1:7" x14ac:dyDescent="0.2">
      <c r="A17" s="164" t="s">
        <v>97</v>
      </c>
      <c r="B17" s="164"/>
      <c r="C17" s="164"/>
      <c r="D17" s="49"/>
      <c r="E17" s="76"/>
      <c r="F17" s="54"/>
      <c r="G17" s="71"/>
    </row>
    <row r="18" spans="1:7" x14ac:dyDescent="0.2">
      <c r="A18" s="166" t="s">
        <v>17</v>
      </c>
      <c r="B18" s="166"/>
      <c r="C18" s="166"/>
      <c r="D18" s="40">
        <v>961</v>
      </c>
      <c r="E18" s="76">
        <v>5.8277744087325649</v>
      </c>
      <c r="F18" s="36">
        <v>222</v>
      </c>
      <c r="G18" s="74">
        <v>23.100936524453694</v>
      </c>
    </row>
    <row r="19" spans="1:7" x14ac:dyDescent="0.2">
      <c r="A19" s="166" t="s">
        <v>18</v>
      </c>
      <c r="B19" s="166"/>
      <c r="C19" s="166"/>
      <c r="D19" s="40">
        <v>3642</v>
      </c>
      <c r="E19" s="76">
        <v>22.086112795633717</v>
      </c>
      <c r="F19" s="36">
        <v>581</v>
      </c>
      <c r="G19" s="74">
        <v>15.952773201537617</v>
      </c>
    </row>
    <row r="20" spans="1:7" x14ac:dyDescent="0.2">
      <c r="A20" s="164" t="s">
        <v>96</v>
      </c>
      <c r="B20" s="164"/>
      <c r="C20" s="164"/>
      <c r="D20" s="58"/>
      <c r="E20" s="76"/>
      <c r="F20" s="54"/>
      <c r="G20" s="71"/>
    </row>
    <row r="21" spans="1:7" ht="27.75" customHeight="1" x14ac:dyDescent="0.2">
      <c r="A21" s="167" t="s">
        <v>20</v>
      </c>
      <c r="B21" s="167"/>
      <c r="C21" s="167"/>
      <c r="D21" s="36">
        <v>194</v>
      </c>
      <c r="E21" s="76">
        <v>1.1764705882352942</v>
      </c>
      <c r="F21" s="36">
        <v>1</v>
      </c>
      <c r="G21" s="74">
        <v>0.51546391752577314</v>
      </c>
    </row>
    <row r="22" spans="1:7" x14ac:dyDescent="0.2">
      <c r="A22" s="167" t="s">
        <v>94</v>
      </c>
      <c r="B22" s="167"/>
      <c r="C22" s="167"/>
      <c r="D22" s="36">
        <v>9</v>
      </c>
      <c r="E22" s="76">
        <v>5.4578532443905398E-2</v>
      </c>
      <c r="F22" s="42" t="s">
        <v>8</v>
      </c>
      <c r="G22" s="42" t="s">
        <v>8</v>
      </c>
    </row>
    <row r="23" spans="1:7" ht="15.75" customHeight="1" x14ac:dyDescent="0.2">
      <c r="A23" s="167" t="s">
        <v>75</v>
      </c>
      <c r="B23" s="167"/>
      <c r="C23" s="167"/>
      <c r="D23" s="36">
        <v>13</v>
      </c>
      <c r="E23" s="76">
        <v>7.8835657974530016E-2</v>
      </c>
      <c r="F23" s="35" t="s">
        <v>8</v>
      </c>
      <c r="G23" s="35" t="s">
        <v>8</v>
      </c>
    </row>
    <row r="24" spans="1:7" x14ac:dyDescent="0.2">
      <c r="A24" s="181" t="s">
        <v>22</v>
      </c>
      <c r="B24" s="181"/>
      <c r="C24" s="181"/>
      <c r="D24" s="54">
        <v>228</v>
      </c>
      <c r="E24" s="80">
        <v>1.3826561552456034</v>
      </c>
      <c r="F24" s="54">
        <v>26</v>
      </c>
      <c r="G24" s="71">
        <v>11.403508771929824</v>
      </c>
    </row>
    <row r="25" spans="1:7" x14ac:dyDescent="0.2">
      <c r="A25" s="181" t="s">
        <v>23</v>
      </c>
      <c r="B25" s="181"/>
      <c r="C25" s="181"/>
      <c r="D25" s="54">
        <v>451</v>
      </c>
      <c r="E25" s="80">
        <v>2.7349909035779261</v>
      </c>
      <c r="F25" s="54">
        <v>328</v>
      </c>
      <c r="G25" s="71">
        <v>72.727272727272734</v>
      </c>
    </row>
    <row r="26" spans="1:7" x14ac:dyDescent="0.2">
      <c r="A26" s="178" t="s">
        <v>74</v>
      </c>
      <c r="B26" s="178"/>
      <c r="C26" s="178"/>
      <c r="D26" s="54">
        <v>42</v>
      </c>
      <c r="E26" s="80">
        <v>0.2546998180715585</v>
      </c>
      <c r="F26" s="57">
        <v>4</v>
      </c>
      <c r="G26" s="71">
        <v>9.5238095238095237</v>
      </c>
    </row>
    <row r="27" spans="1:7" x14ac:dyDescent="0.2">
      <c r="A27" s="177" t="s">
        <v>93</v>
      </c>
      <c r="B27" s="177"/>
      <c r="C27" s="177"/>
      <c r="D27" s="56">
        <v>93</v>
      </c>
      <c r="E27" s="73">
        <v>0.56397816858702243</v>
      </c>
      <c r="F27" s="56">
        <v>1</v>
      </c>
      <c r="G27" s="73">
        <v>1.0752688172043012</v>
      </c>
    </row>
    <row r="28" spans="1:7" ht="25.5" customHeight="1" x14ac:dyDescent="0.2">
      <c r="A28" s="171" t="s">
        <v>30</v>
      </c>
      <c r="B28" s="171"/>
      <c r="C28" s="171"/>
      <c r="D28" s="171"/>
      <c r="E28" s="171"/>
      <c r="F28" s="171"/>
      <c r="G28" s="171"/>
    </row>
  </sheetData>
  <mergeCells count="29">
    <mergeCell ref="A1:G1"/>
    <mergeCell ref="A2:C3"/>
    <mergeCell ref="A12:C12"/>
    <mergeCell ref="A13:C13"/>
    <mergeCell ref="A14:C14"/>
    <mergeCell ref="A8:C8"/>
    <mergeCell ref="A9:C9"/>
    <mergeCell ref="D2:E2"/>
    <mergeCell ref="F2:G2"/>
    <mergeCell ref="A4:C4"/>
    <mergeCell ref="A5:C5"/>
    <mergeCell ref="A6:C6"/>
    <mergeCell ref="A7:C7"/>
    <mergeCell ref="A15:C15"/>
    <mergeCell ref="A10:C10"/>
    <mergeCell ref="A11:C11"/>
    <mergeCell ref="A20:C20"/>
    <mergeCell ref="A21:C21"/>
    <mergeCell ref="A22:C22"/>
    <mergeCell ref="A23:C23"/>
    <mergeCell ref="A16:C16"/>
    <mergeCell ref="A17:C17"/>
    <mergeCell ref="A18:C18"/>
    <mergeCell ref="A19:C19"/>
    <mergeCell ref="A28:G28"/>
    <mergeCell ref="A24:C24"/>
    <mergeCell ref="A25:C25"/>
    <mergeCell ref="A26:C26"/>
    <mergeCell ref="A27:C27"/>
  </mergeCell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SEG_01_AX13</vt:lpstr>
      <vt:lpstr>2017</vt:lpstr>
      <vt:lpstr>2016</vt:lpstr>
      <vt:lpstr>2015</vt:lpstr>
      <vt:lpstr>2014</vt:lpstr>
      <vt:lpstr>2013</vt:lpstr>
      <vt:lpstr>2012</vt:lpstr>
      <vt:lpstr>2011</vt:lpstr>
      <vt:lpstr>2010</vt:lpstr>
      <vt:lpstr>2009</vt:lpstr>
      <vt:lpstr>2008</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2017-07-14T14:51:01Z</dcterms:created>
  <dcterms:modified xsi:type="dcterms:W3CDTF">2021-01-11T16:33:29Z</dcterms:modified>
</cp:coreProperties>
</file>